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8-EJERCICIO-PRESUPUESTAL\"/>
    </mc:Choice>
  </mc:AlternateContent>
  <bookViews>
    <workbookView xWindow="0" yWindow="0" windowWidth="28800" windowHeight="11430"/>
  </bookViews>
  <sheets>
    <sheet name="R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RAS!$A$2:$H$48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>#REF!</definedName>
    <definedName name="anexo">[1]ECABR!#REF!</definedName>
    <definedName name="_xlnm.Extract" localSheetId="0">[3]EGRESOS!#REF!</definedName>
    <definedName name="_xlnm.Extract">[3]EGRESOS!#REF!</definedName>
    <definedName name="_xlnm.Print_Area" localSheetId="0">RAS!$A$1:$H$53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[6]CH1902!$B$20:$B$20</definedName>
    <definedName name="TCFEEIS" localSheetId="0">#REF!</definedName>
    <definedName name="TCFEEIS">#REF!</definedName>
    <definedName name="_xlnm.Print_Titles" localSheetId="0">RAS!$1:$2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31" i="1" l="1"/>
  <c r="H30" i="1"/>
  <c r="H29" i="1"/>
  <c r="H28" i="1"/>
  <c r="H27" i="1"/>
  <c r="H19" i="1"/>
  <c r="H14" i="1"/>
  <c r="H10" i="1"/>
  <c r="H9" i="1"/>
  <c r="H39" i="1"/>
  <c r="H35" i="1"/>
  <c r="H34" i="1"/>
  <c r="H33" i="1"/>
  <c r="H32" i="1"/>
  <c r="H38" i="1" l="1"/>
  <c r="H26" i="1"/>
  <c r="H25" i="1"/>
  <c r="H24" i="1"/>
  <c r="H23" i="1"/>
  <c r="H22" i="1"/>
  <c r="H21" i="1"/>
  <c r="H20" i="1"/>
  <c r="H41" i="1"/>
  <c r="H46" i="1"/>
  <c r="H40" i="1"/>
  <c r="H5" i="1"/>
  <c r="H45" i="1"/>
  <c r="H18" i="1"/>
  <c r="H17" i="1"/>
  <c r="H16" i="1"/>
  <c r="H15" i="1"/>
  <c r="H13" i="1"/>
  <c r="H12" i="1"/>
  <c r="H11" i="1"/>
  <c r="H8" i="1"/>
  <c r="H37" i="1"/>
</calcChain>
</file>

<file path=xl/sharedStrings.xml><?xml version="1.0" encoding="utf-8"?>
<sst xmlns="http://schemas.openxmlformats.org/spreadsheetml/2006/main" count="278" uniqueCount="149">
  <si>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</si>
  <si>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</si>
  <si>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</si>
  <si>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</si>
  <si>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</si>
  <si>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</si>
  <si>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</si>
  <si>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</si>
  <si>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</si>
  <si>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</si>
  <si>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</si>
  <si>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TOPACIO ELIZABETH ACOSTA MARIN</t>
  </si>
  <si>
    <t>AOMT010624MHGCRPA7</t>
  </si>
  <si>
    <t>AOMT010624PZ7</t>
  </si>
  <si>
    <t>GUADALUPE MONSERRAT SORIA JIMENEZ</t>
  </si>
  <si>
    <t>SOJG990307MGTRMD05</t>
  </si>
  <si>
    <t>SOJG990307QR4</t>
  </si>
  <si>
    <t>ULISES LEDESMA LARA</t>
  </si>
  <si>
    <t>LELU030323HGTDRLA6</t>
  </si>
  <si>
    <t>LELU030323F68</t>
  </si>
  <si>
    <t>IAN RICARDO FRANCO SILVA</t>
  </si>
  <si>
    <t>FASI020605HGTRLNA8</t>
  </si>
  <si>
    <t>FASI020605</t>
  </si>
  <si>
    <t>LISSET GUADALUPE LOPEZ MENDOZA</t>
  </si>
  <si>
    <t>LOML010921MGTPNSA2</t>
  </si>
  <si>
    <t>LOML0109216Q4</t>
  </si>
  <si>
    <t>SANDRA VAZQUEZ HERNANDEZ</t>
  </si>
  <si>
    <t>VAHS010915MGTZRNA1</t>
  </si>
  <si>
    <t>VAHS010915P18</t>
  </si>
  <si>
    <t>ASHLEY CAMILY PACHECO</t>
  </si>
  <si>
    <t>PAXA021231MNECXSA5</t>
  </si>
  <si>
    <t>PAXA021231</t>
  </si>
  <si>
    <t>LUIS GERARDO CAÑADA LAGUNA</t>
  </si>
  <si>
    <t>CALL940212HGTXGS06</t>
  </si>
  <si>
    <t>CALL940212</t>
  </si>
  <si>
    <t>Bajo protesta de decir verdad declaramos que los Estados Financieros y sus Notas son razonablemente correctos y responsabilidad del emisor</t>
  </si>
  <si>
    <t xml:space="preserve">         MTRO. IGNACIO LÓPEZ VALDOVINOS</t>
  </si>
  <si>
    <t xml:space="preserve">                          LIC. DANIEL RODOLFO TORRES CHONA</t>
  </si>
  <si>
    <t xml:space="preserve">                                 RECTOR</t>
  </si>
  <si>
    <t xml:space="preserve">                                  SECRETARIO ADMINISTRATIVO</t>
  </si>
  <si>
    <t>UNIVERSIDAD POLITÉCNICA DE GUANAJUATO
MONTOS PAGADOS POR AYUDAS Y SUBSIDIOS
Del 1° de Enero al 31 de Marzo de 2024</t>
  </si>
  <si>
    <t>JOEL HERNANDEZ SILVA</t>
  </si>
  <si>
    <t>AURORA RIVAS HERNANDEZ</t>
  </si>
  <si>
    <t>CARLOS EMILIO ESQUIVEL YERENA</t>
  </si>
  <si>
    <t>EVELYN PATIÑO SANCHEZ</t>
  </si>
  <si>
    <t>LUZ ELENA PEREZ GRANADOS</t>
  </si>
  <si>
    <t>PEGL010206794</t>
  </si>
  <si>
    <t>PEGL010206MGTRRZA6</t>
  </si>
  <si>
    <t>SORE960323HGTLMD01</t>
  </si>
  <si>
    <t>SORE960323B47</t>
  </si>
  <si>
    <t>GEMM960123CYA</t>
  </si>
  <si>
    <t>GEMM960123HGTRNG02</t>
  </si>
  <si>
    <t>MIGUEL ANGEL GERVACIO MONTECILLO</t>
  </si>
  <si>
    <t>EDGAR ABRAHAM SOLDARA RAMIREZ</t>
  </si>
  <si>
    <t>MARIA LORENA SOTO PEREZ</t>
  </si>
  <si>
    <t>SOPL0104063V7</t>
  </si>
  <si>
    <t>SOPL010406MGTTRRA7</t>
  </si>
  <si>
    <t>CHRISTIAN FABIAN TIERRABLANCA JARAMILLO</t>
  </si>
  <si>
    <t>TIJC010818</t>
  </si>
  <si>
    <t>TIJC010818HGTRRHA6</t>
  </si>
  <si>
    <t>JUAN PABLO RODEO HUERTA</t>
  </si>
  <si>
    <t>ROHJ021019HV1</t>
  </si>
  <si>
    <t>ROHJ021019HGTDRNA1</t>
  </si>
  <si>
    <t>DIANA LAURA QUINTANA VILLEGAS</t>
  </si>
  <si>
    <t>QUVD9709027EA</t>
  </si>
  <si>
    <t>QUVD970902MGTNLN00</t>
  </si>
  <si>
    <t>HESJ9803159GA</t>
  </si>
  <si>
    <t>HESJ980315HGTRLL04</t>
  </si>
  <si>
    <t>EUGENIO JHARED FRÍAS VILLAFUERTE</t>
  </si>
  <si>
    <t>FIVE981125F32</t>
  </si>
  <si>
    <t>FIVE981125HGTRLG04</t>
  </si>
  <si>
    <t>JAIME ERICK ORTEGA GALVEZ</t>
  </si>
  <si>
    <t>OEGJ0002152J6</t>
  </si>
  <si>
    <t>OEGJ000215HGTRLMA6</t>
  </si>
  <si>
    <t>EDGAR DANIEL SANCHEZ ANASTASIO</t>
  </si>
  <si>
    <t>SAAE010719</t>
  </si>
  <si>
    <t>SAAE010719HGTNNDA3</t>
  </si>
  <si>
    <t>ALEJANDRO PICHARDO JAIME</t>
  </si>
  <si>
    <t>PIJA010619</t>
  </si>
  <si>
    <t>PIJA010619HGTCMLA3</t>
  </si>
  <si>
    <t>RIHA990122</t>
  </si>
  <si>
    <t>RIHA990122MDFVRR03</t>
  </si>
  <si>
    <t>RAGP010703</t>
  </si>
  <si>
    <t>RAGP010703HGTMLBA8</t>
  </si>
  <si>
    <t>PABLO MAXIMILIANO RAMIREZ GALLEGOS</t>
  </si>
  <si>
    <t>JOSE FRANCISCO ARIAS TIRADO</t>
  </si>
  <si>
    <t>AITF0110204UA</t>
  </si>
  <si>
    <t>AITF011020HGTRRRA0</t>
  </si>
  <si>
    <t>ALVARO CUEVAS QUINTANA</t>
  </si>
  <si>
    <t>CUQA000515</t>
  </si>
  <si>
    <t>CUQA000515HGTVNLA2</t>
  </si>
  <si>
    <t>DANIELA MONTENEGRO SILVA</t>
  </si>
  <si>
    <t>MOSD961215</t>
  </si>
  <si>
    <t>MOSD961215MGTNLN01</t>
  </si>
  <si>
    <t>SOFIA VIOLETA JUAREZ MONTOYA</t>
  </si>
  <si>
    <t>JUMS010307UN9</t>
  </si>
  <si>
    <t>JUMS010307MGTRNFA0</t>
  </si>
  <si>
    <t>ABRIL ALEJANDRA JASSO AGUADO</t>
  </si>
  <si>
    <t>JAAA0304128V0</t>
  </si>
  <si>
    <t>JAAA030412MGTSGBA7</t>
  </si>
  <si>
    <t>JOSE DANIEL HERRERA RIVERA</t>
  </si>
  <si>
    <t>HERD951213LC7</t>
  </si>
  <si>
    <t>HERD951213HGTRVN06</t>
  </si>
  <si>
    <t>EMILY DAIANA CHAVEZ PEREZ</t>
  </si>
  <si>
    <t>CAPE020910</t>
  </si>
  <si>
    <t>CAPE020910MGTHRMA2</t>
  </si>
  <si>
    <t>ANDREA NAYELY PEREZ MALDONADO</t>
  </si>
  <si>
    <t>PEMA001213</t>
  </si>
  <si>
    <t>PEMA001213MGTRLNA0</t>
  </si>
  <si>
    <t xml:space="preserve">GRECIA SARAHI VARGAS CARMONA </t>
  </si>
  <si>
    <t>VACG020628479</t>
  </si>
  <si>
    <t>VACG020628MGTRRRA4 </t>
  </si>
  <si>
    <t>DULCE MARIA GONZALEZ CANTOR</t>
  </si>
  <si>
    <t>GOCD020920</t>
  </si>
  <si>
    <t>GOCD020920MGTNNLA7</t>
  </si>
  <si>
    <t>JUANA ESMERALDA CHIQUITO ORTIZ</t>
  </si>
  <si>
    <t>CIOJ010921GY3</t>
  </si>
  <si>
    <t>CIOJ010921MGTHRNA8</t>
  </si>
  <si>
    <t>KARLA ROSARIO TOVAR LOPEZ</t>
  </si>
  <si>
    <t>TOLK000909MQ0</t>
  </si>
  <si>
    <t>TOLK000909MGTVPRA3</t>
  </si>
  <si>
    <t>MONTSERRAT VASQUEZ DIAZ</t>
  </si>
  <si>
    <t>VADM010830H29</t>
  </si>
  <si>
    <t>VADM010830MGTSZNA9</t>
  </si>
  <si>
    <t>ALEJANDRA DE LOS ANGELES GUZMAN PATIÑO</t>
  </si>
  <si>
    <t>GUPA990211B71</t>
  </si>
  <si>
    <t>GUPA990211MGTZTL04</t>
  </si>
  <si>
    <t xml:space="preserve">DIEGO ARTURO MANDUJANO LEON </t>
  </si>
  <si>
    <t>MALD011212CP7</t>
  </si>
  <si>
    <t>MALD011212HGTNNGA5</t>
  </si>
  <si>
    <t>JESUS HUMBERTO RAMIREZ MATEHUALA</t>
  </si>
  <si>
    <t>RAMJ991008</t>
  </si>
  <si>
    <t>RAMJ991008HGTMTS07</t>
  </si>
  <si>
    <t>JOSE MARTIN ESTRADA CARACHEO</t>
  </si>
  <si>
    <t>EACM911110149</t>
  </si>
  <si>
    <t>EACM911110HGTSRR05</t>
  </si>
  <si>
    <t>JUSTIN EDER GONZALEZ GUERRERO</t>
  </si>
  <si>
    <t>GOGJ020117</t>
  </si>
  <si>
    <t>GOGJ020117HGTNRSA4</t>
  </si>
  <si>
    <t>RICARDO MANDUJANO FRIAS</t>
  </si>
  <si>
    <t>MAFR970510GK0</t>
  </si>
  <si>
    <t>MAFR97010HGTNRC01</t>
  </si>
  <si>
    <t>JOSE ALEJANDRO ZAMORA GARCIA</t>
  </si>
  <si>
    <t>ZAGA0010223G5</t>
  </si>
  <si>
    <t>ZAGA001022HGTMRLA3</t>
  </si>
  <si>
    <t>EUYC001013I74</t>
  </si>
  <si>
    <t>EUYC001013HGTSRRA3</t>
  </si>
  <si>
    <t>PASE001215</t>
  </si>
  <si>
    <t>PASE001215MGTTNVA3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</si>
</sst>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4" fillId="0" borderId="0" xfId="0" applyFont="1"/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/>
    <xf numFmtId="0" fontId="4" fillId="3" borderId="0" xfId="0" applyFont="1" applyFill="1"/>
    <xf numFmtId="0" fontId="4" fillId="0" borderId="0" xfId="0" applyFont="1" applyFill="1"/>
    <xf numFmtId="4" fontId="4" fillId="0" borderId="0" xfId="0" applyNumberFormat="1" applyFont="1"/>
    <xf numFmtId="0" fontId="4" fillId="0" borderId="0" xfId="0" applyFont="1" applyBorder="1"/>
    <xf numFmtId="0" fontId="4" fillId="0" borderId="0" xfId="0" applyFont="1" applyAlignment="1"/>
    <xf numFmtId="0" fontId="5" fillId="0" borderId="0" xfId="1" applyFont="1" applyFill="1" applyBorder="1" applyAlignment="1" applyProtection="1">
      <alignment vertical="top"/>
      <protection locked="0"/>
    </xf>
    <xf numFmtId="0" fontId="6" fillId="0" borderId="0" xfId="0" applyFont="1"/>
    <xf numFmtId="0" fontId="6" fillId="0" borderId="0" xfId="0" applyFont="1" applyAlignment="1"/>
    <xf numFmtId="0" fontId="6" fillId="0" borderId="0" xfId="0" applyFont="1" applyFill="1"/>
    <xf numFmtId="0" fontId="4" fillId="3" borderId="0" xfId="0" applyFont="1" applyFill="1" applyBorder="1"/>
    <xf numFmtId="0" fontId="4" fillId="0" borderId="5" xfId="0" applyFont="1" applyBorder="1"/>
    <xf numFmtId="4" fontId="2" fillId="3" borderId="6" xfId="1" applyNumberFormat="1" applyFont="1" applyFill="1" applyBorder="1"/>
    <xf numFmtId="4" fontId="2" fillId="3" borderId="0" xfId="1" applyNumberFormat="1" applyFont="1" applyFill="1" applyBorder="1"/>
    <xf numFmtId="4" fontId="4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2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/>
    <xf numFmtId="4" fontId="0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3" borderId="4" xfId="2" applyNumberFormat="1" applyFont="1" applyFill="1" applyBorder="1" applyAlignment="1" applyProtection="1">
      <alignment horizontal="left" vertical="center" wrapText="1"/>
      <protection locked="0"/>
    </xf>
    <xf numFmtId="0" fontId="0" fillId="0" borderId="4" xfId="2" applyNumberFormat="1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46038</xdr:colOff>
      <xdr:row>50</xdr:row>
      <xdr:rowOff>466329</xdr:rowOff>
    </xdr:from>
    <xdr:to>
      <xdr:col>1</xdr:col>
      <xdr:colOff>371475</xdr:colOff>
      <xdr:row>50</xdr:row>
      <xdr:rowOff>466725</xdr:rowOff>
    </xdr:to>
    <xdr:cxnSp macro="">
      <xdr:nvCxnSpPr>
        <xdr:cNvPr id="2" name="Conector recto 1"/>
        <xdr:cNvCxnSpPr/>
      </xdr:nvCxnSpPr>
      <xdr:spPr>
        <a:xfrm>
          <a:off x="46038" y="31498779"/>
          <a:ext cx="2163762" cy="3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50</xdr:row>
      <xdr:rowOff>447675</xdr:rowOff>
    </xdr:from>
    <xdr:to>
      <xdr:col>7</xdr:col>
      <xdr:colOff>47625</xdr:colOff>
      <xdr:row>50</xdr:row>
      <xdr:rowOff>447677</xdr:rowOff>
    </xdr:to>
    <xdr:cxnSp macro="">
      <xdr:nvCxnSpPr>
        <xdr:cNvPr id="3" name="Conector recto 2"/>
        <xdr:cNvCxnSpPr/>
      </xdr:nvCxnSpPr>
      <xdr:spPr>
        <a:xfrm flipV="1">
          <a:off x="6305550" y="31480125"/>
          <a:ext cx="20859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78"/>
  <sheetViews>
    <sheetView showGridLines="0" tabSelected="1" zoomScaleNormal="100" workbookViewId="0">
      <selection sqref="A1:H1"/>
    </sheetView>
  </sheetViews>
  <sheetFormatPr baseColWidth="10" defaultColWidth="14.1640625" defaultRowHeight="38.25" customHeight="1" x14ac:dyDescent="0.2"/>
  <cols>
    <col min="1" max="1" width="32.1640625" style="1" customWidth="1"/>
    <col min="2" max="2" width="10.33203125" style="1" customWidth="1"/>
    <col min="3" max="3" width="12" style="1" customWidth="1"/>
    <col min="4" max="4" width="15" style="1" customWidth="1"/>
    <col min="5" max="5" width="28.6640625" style="1" customWidth="1"/>
    <col min="6" max="6" width="27.5" style="1" customWidth="1"/>
    <col min="7" max="7" width="20.33203125" style="8" customWidth="1"/>
    <col min="8" max="8" width="15.5" style="1" customWidth="1"/>
    <col min="9" max="10" width="14.1640625" style="1"/>
    <col min="11" max="11" width="18" style="1" customWidth="1"/>
    <col min="12" max="16384" width="14.1640625" style="1"/>
  </cols>
  <sheetData>
    <row r="1" spans="1:10" ht="38.25" customHeight="1" x14ac:dyDescent="0.2">
      <c r="A1" s="26" t="s">
        <v>40</v>
      </c>
      <c r="B1" s="27"/>
      <c r="C1" s="27"/>
      <c r="D1" s="27"/>
      <c r="E1" s="27"/>
      <c r="F1" s="27"/>
      <c r="G1" s="27"/>
      <c r="H1" s="28"/>
      <c r="I1" s="17"/>
    </row>
    <row r="2" spans="1:10" ht="38.2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17"/>
    </row>
    <row r="3" spans="1:10" s="6" customFormat="1" ht="30" customHeight="1" x14ac:dyDescent="0.2">
      <c r="A3" s="5" t="s">
        <v>8</v>
      </c>
      <c r="B3" s="5"/>
      <c r="C3" s="5" t="s">
        <v>9</v>
      </c>
      <c r="D3" s="5" t="s">
        <v>10</v>
      </c>
      <c r="E3" s="25" t="s">
        <v>54</v>
      </c>
      <c r="F3" s="5" t="s">
        <v>56</v>
      </c>
      <c r="G3" s="5" t="s">
        <v>55</v>
      </c>
      <c r="H3" s="20">
        <v>6000</v>
      </c>
      <c r="I3" s="22"/>
      <c r="J3" s="16"/>
    </row>
    <row r="4" spans="1:10" s="6" customFormat="1" ht="30" customHeight="1" x14ac:dyDescent="0.2">
      <c r="A4" s="5" t="s">
        <v>8</v>
      </c>
      <c r="B4" s="5"/>
      <c r="C4" s="5" t="s">
        <v>9</v>
      </c>
      <c r="D4" s="5" t="s">
        <v>10</v>
      </c>
      <c r="E4" s="25" t="s">
        <v>57</v>
      </c>
      <c r="F4" s="25" t="s">
        <v>59</v>
      </c>
      <c r="G4" s="5" t="s">
        <v>58</v>
      </c>
      <c r="H4" s="20">
        <v>5416.5</v>
      </c>
      <c r="I4" s="22"/>
      <c r="J4" s="16"/>
    </row>
    <row r="5" spans="1:10" s="6" customFormat="1" ht="30" customHeight="1" x14ac:dyDescent="0.2">
      <c r="A5" s="5" t="s">
        <v>8</v>
      </c>
      <c r="B5" s="5"/>
      <c r="C5" s="5" t="s">
        <v>9</v>
      </c>
      <c r="D5" s="5" t="s">
        <v>10</v>
      </c>
      <c r="E5" s="25" t="s">
        <v>60</v>
      </c>
      <c r="F5" s="25" t="s">
        <v>62</v>
      </c>
      <c r="G5" s="5" t="s">
        <v>61</v>
      </c>
      <c r="H5" s="20">
        <f>9000+9000+9000</f>
        <v>27000</v>
      </c>
      <c r="I5" s="22"/>
      <c r="J5" s="16"/>
    </row>
    <row r="6" spans="1:10" s="6" customFormat="1" ht="30" customHeight="1" x14ac:dyDescent="0.2">
      <c r="A6" s="5" t="s">
        <v>8</v>
      </c>
      <c r="B6" s="5"/>
      <c r="C6" s="5" t="s">
        <v>9</v>
      </c>
      <c r="D6" s="5" t="s">
        <v>10</v>
      </c>
      <c r="E6" s="25" t="s">
        <v>63</v>
      </c>
      <c r="F6" s="5" t="s">
        <v>65</v>
      </c>
      <c r="G6" s="5" t="s">
        <v>64</v>
      </c>
      <c r="H6" s="20">
        <v>3640</v>
      </c>
      <c r="I6" s="22"/>
      <c r="J6" s="16"/>
    </row>
    <row r="7" spans="1:10" s="6" customFormat="1" ht="30" customHeight="1" x14ac:dyDescent="0.2">
      <c r="A7" s="5" t="s">
        <v>8</v>
      </c>
      <c r="B7" s="5"/>
      <c r="C7" s="5" t="s">
        <v>9</v>
      </c>
      <c r="D7" s="5" t="s">
        <v>10</v>
      </c>
      <c r="E7" s="5" t="s">
        <v>41</v>
      </c>
      <c r="F7" s="5" t="s">
        <v>67</v>
      </c>
      <c r="G7" s="5" t="s">
        <v>66</v>
      </c>
      <c r="H7" s="20">
        <v>1906.67</v>
      </c>
      <c r="I7" s="22"/>
      <c r="J7" s="16"/>
    </row>
    <row r="8" spans="1:10" s="6" customFormat="1" ht="30" customHeight="1" x14ac:dyDescent="0.2">
      <c r="A8" s="5" t="s">
        <v>8</v>
      </c>
      <c r="B8" s="5"/>
      <c r="C8" s="5" t="s">
        <v>9</v>
      </c>
      <c r="D8" s="5" t="s">
        <v>10</v>
      </c>
      <c r="E8" s="25" t="s">
        <v>68</v>
      </c>
      <c r="F8" s="5" t="s">
        <v>70</v>
      </c>
      <c r="G8" s="5" t="s">
        <v>69</v>
      </c>
      <c r="H8" s="20">
        <f>6000</f>
        <v>6000</v>
      </c>
      <c r="I8" s="22"/>
      <c r="J8" s="16"/>
    </row>
    <row r="9" spans="1:10" s="6" customFormat="1" ht="30" customHeight="1" x14ac:dyDescent="0.2">
      <c r="A9" s="5" t="s">
        <v>8</v>
      </c>
      <c r="B9" s="5"/>
      <c r="C9" s="5" t="s">
        <v>9</v>
      </c>
      <c r="D9" s="5" t="s">
        <v>10</v>
      </c>
      <c r="E9" s="25" t="s">
        <v>71</v>
      </c>
      <c r="F9" s="25" t="s">
        <v>73</v>
      </c>
      <c r="G9" s="5" t="s">
        <v>72</v>
      </c>
      <c r="H9" s="20">
        <f>5499.99+4833.33+5000</f>
        <v>15333.32</v>
      </c>
      <c r="I9" s="22"/>
      <c r="J9" s="16"/>
    </row>
    <row r="10" spans="1:10" s="6" customFormat="1" ht="30" customHeight="1" x14ac:dyDescent="0.2">
      <c r="A10" s="5" t="s">
        <v>8</v>
      </c>
      <c r="B10" s="5"/>
      <c r="C10" s="5" t="s">
        <v>9</v>
      </c>
      <c r="D10" s="5" t="s">
        <v>10</v>
      </c>
      <c r="E10" s="25" t="s">
        <v>74</v>
      </c>
      <c r="F10" s="25" t="s">
        <v>76</v>
      </c>
      <c r="G10" s="5" t="s">
        <v>75</v>
      </c>
      <c r="H10" s="20">
        <f>1400*7+4200</f>
        <v>14000</v>
      </c>
      <c r="I10" s="22"/>
      <c r="J10" s="16"/>
    </row>
    <row r="11" spans="1:10" s="6" customFormat="1" ht="30" customHeight="1" x14ac:dyDescent="0.2">
      <c r="A11" s="5" t="s">
        <v>8</v>
      </c>
      <c r="B11" s="5"/>
      <c r="C11" s="5" t="s">
        <v>9</v>
      </c>
      <c r="D11" s="5" t="s">
        <v>10</v>
      </c>
      <c r="E11" s="25" t="s">
        <v>77</v>
      </c>
      <c r="F11" s="5" t="s">
        <v>79</v>
      </c>
      <c r="G11" s="5" t="s">
        <v>78</v>
      </c>
      <c r="H11" s="20">
        <f>4900</f>
        <v>4900</v>
      </c>
      <c r="I11" s="21"/>
      <c r="J11" s="16"/>
    </row>
    <row r="12" spans="1:10" s="6" customFormat="1" ht="30" customHeight="1" x14ac:dyDescent="0.2">
      <c r="A12" s="5" t="s">
        <v>8</v>
      </c>
      <c r="B12" s="5"/>
      <c r="C12" s="5" t="s">
        <v>9</v>
      </c>
      <c r="D12" s="5" t="s">
        <v>10</v>
      </c>
      <c r="E12" s="5" t="s">
        <v>42</v>
      </c>
      <c r="F12" s="5" t="s">
        <v>81</v>
      </c>
      <c r="G12" s="5" t="s">
        <v>80</v>
      </c>
      <c r="H12" s="20">
        <f>4900</f>
        <v>4900</v>
      </c>
      <c r="I12" s="22"/>
      <c r="J12" s="16"/>
    </row>
    <row r="13" spans="1:10" s="6" customFormat="1" ht="30" customHeight="1" x14ac:dyDescent="0.2">
      <c r="A13" s="5" t="s">
        <v>8</v>
      </c>
      <c r="B13" s="5"/>
      <c r="C13" s="5" t="s">
        <v>9</v>
      </c>
      <c r="D13" s="5" t="s">
        <v>10</v>
      </c>
      <c r="E13" s="25" t="s">
        <v>84</v>
      </c>
      <c r="F13" s="25" t="s">
        <v>83</v>
      </c>
      <c r="G13" s="5" t="s">
        <v>82</v>
      </c>
      <c r="H13" s="20">
        <f>4900</f>
        <v>4900</v>
      </c>
      <c r="I13" s="21"/>
      <c r="J13" s="16"/>
    </row>
    <row r="14" spans="1:10" s="6" customFormat="1" ht="30" customHeight="1" x14ac:dyDescent="0.2">
      <c r="A14" s="5" t="s">
        <v>8</v>
      </c>
      <c r="B14" s="5"/>
      <c r="C14" s="5" t="s">
        <v>9</v>
      </c>
      <c r="D14" s="5" t="s">
        <v>10</v>
      </c>
      <c r="E14" s="25" t="s">
        <v>85</v>
      </c>
      <c r="F14" s="5" t="s">
        <v>87</v>
      </c>
      <c r="G14" s="5" t="s">
        <v>86</v>
      </c>
      <c r="H14" s="20">
        <f>1400*4</f>
        <v>5600</v>
      </c>
      <c r="I14" s="22"/>
      <c r="J14" s="16"/>
    </row>
    <row r="15" spans="1:10" s="6" customFormat="1" ht="30" customHeight="1" x14ac:dyDescent="0.2">
      <c r="A15" s="5" t="s">
        <v>8</v>
      </c>
      <c r="B15" s="5"/>
      <c r="C15" s="5" t="s">
        <v>9</v>
      </c>
      <c r="D15" s="5" t="s">
        <v>10</v>
      </c>
      <c r="E15" s="25" t="s">
        <v>88</v>
      </c>
      <c r="F15" s="5" t="s">
        <v>90</v>
      </c>
      <c r="G15" s="5" t="s">
        <v>89</v>
      </c>
      <c r="H15" s="20">
        <f>1500</f>
        <v>1500</v>
      </c>
      <c r="I15" s="21"/>
      <c r="J15" s="16"/>
    </row>
    <row r="16" spans="1:10" s="6" customFormat="1" ht="30" customHeight="1" x14ac:dyDescent="0.2">
      <c r="A16" s="5" t="s">
        <v>8</v>
      </c>
      <c r="B16" s="5"/>
      <c r="C16" s="5" t="s">
        <v>9</v>
      </c>
      <c r="D16" s="5" t="s">
        <v>10</v>
      </c>
      <c r="E16" s="25" t="s">
        <v>91</v>
      </c>
      <c r="F16" s="5" t="s">
        <v>93</v>
      </c>
      <c r="G16" s="5" t="s">
        <v>92</v>
      </c>
      <c r="H16" s="20">
        <f>1500</f>
        <v>1500</v>
      </c>
      <c r="I16" s="22"/>
      <c r="J16" s="16"/>
    </row>
    <row r="17" spans="1:10" s="6" customFormat="1" ht="30" customHeight="1" x14ac:dyDescent="0.2">
      <c r="A17" s="5" t="s">
        <v>8</v>
      </c>
      <c r="B17" s="5"/>
      <c r="C17" s="5" t="s">
        <v>9</v>
      </c>
      <c r="D17" s="5" t="s">
        <v>10</v>
      </c>
      <c r="E17" s="25" t="s">
        <v>94</v>
      </c>
      <c r="F17" s="5" t="s">
        <v>96</v>
      </c>
      <c r="G17" s="5" t="s">
        <v>95</v>
      </c>
      <c r="H17" s="20">
        <f>1500</f>
        <v>1500</v>
      </c>
      <c r="I17" s="22"/>
      <c r="J17" s="16"/>
    </row>
    <row r="18" spans="1:10" s="6" customFormat="1" ht="30" customHeight="1" x14ac:dyDescent="0.2">
      <c r="A18" s="5" t="s">
        <v>8</v>
      </c>
      <c r="B18" s="5"/>
      <c r="C18" s="5" t="s">
        <v>9</v>
      </c>
      <c r="D18" s="5" t="s">
        <v>10</v>
      </c>
      <c r="E18" s="25" t="s">
        <v>97</v>
      </c>
      <c r="F18" s="5" t="s">
        <v>99</v>
      </c>
      <c r="G18" s="5" t="s">
        <v>98</v>
      </c>
      <c r="H18" s="20">
        <f>4273.68</f>
        <v>4273.68</v>
      </c>
      <c r="I18" s="21"/>
      <c r="J18" s="16"/>
    </row>
    <row r="19" spans="1:10" s="6" customFormat="1" ht="30" customHeight="1" x14ac:dyDescent="0.2">
      <c r="A19" s="5" t="s">
        <v>8</v>
      </c>
      <c r="B19" s="5"/>
      <c r="C19" s="5" t="s">
        <v>9</v>
      </c>
      <c r="D19" s="5" t="s">
        <v>10</v>
      </c>
      <c r="E19" s="25" t="s">
        <v>100</v>
      </c>
      <c r="F19" s="5" t="s">
        <v>102</v>
      </c>
      <c r="G19" s="5" t="s">
        <v>101</v>
      </c>
      <c r="H19" s="20">
        <f>1400*2+5600+2800</f>
        <v>11200</v>
      </c>
      <c r="I19" s="21"/>
      <c r="J19" s="16"/>
    </row>
    <row r="20" spans="1:10" s="6" customFormat="1" ht="30" customHeight="1" x14ac:dyDescent="0.2">
      <c r="A20" s="5" t="s">
        <v>8</v>
      </c>
      <c r="B20" s="5"/>
      <c r="C20" s="5" t="s">
        <v>9</v>
      </c>
      <c r="D20" s="5" t="s">
        <v>10</v>
      </c>
      <c r="E20" s="25" t="s">
        <v>103</v>
      </c>
      <c r="F20" s="5" t="s">
        <v>105</v>
      </c>
      <c r="G20" s="5" t="s">
        <v>104</v>
      </c>
      <c r="H20" s="20">
        <f>5026.67</f>
        <v>5026.67</v>
      </c>
      <c r="I20" s="22"/>
      <c r="J20" s="16"/>
    </row>
    <row r="21" spans="1:10" s="6" customFormat="1" ht="30" customHeight="1" x14ac:dyDescent="0.2">
      <c r="A21" s="5" t="s">
        <v>8</v>
      </c>
      <c r="B21" s="5"/>
      <c r="C21" s="5" t="s">
        <v>9</v>
      </c>
      <c r="D21" s="5" t="s">
        <v>10</v>
      </c>
      <c r="E21" s="25" t="s">
        <v>106</v>
      </c>
      <c r="F21" s="5" t="s">
        <v>108</v>
      </c>
      <c r="G21" s="5" t="s">
        <v>107</v>
      </c>
      <c r="H21" s="20">
        <f>6677.63+3684.21</f>
        <v>10361.84</v>
      </c>
      <c r="I21" s="22"/>
      <c r="J21" s="16"/>
    </row>
    <row r="22" spans="1:10" s="6" customFormat="1" ht="30" customHeight="1" x14ac:dyDescent="0.2">
      <c r="A22" s="5" t="s">
        <v>8</v>
      </c>
      <c r="B22" s="5"/>
      <c r="C22" s="5" t="s">
        <v>9</v>
      </c>
      <c r="D22" s="5" t="s">
        <v>10</v>
      </c>
      <c r="E22" s="25" t="s">
        <v>109</v>
      </c>
      <c r="F22" s="5" t="s">
        <v>111</v>
      </c>
      <c r="G22" s="5" t="s">
        <v>110</v>
      </c>
      <c r="H22" s="20">
        <f>5789.47+7631.58</f>
        <v>13421.05</v>
      </c>
      <c r="I22" s="22"/>
      <c r="J22" s="16"/>
    </row>
    <row r="23" spans="1:10" s="6" customFormat="1" ht="30" customHeight="1" x14ac:dyDescent="0.2">
      <c r="A23" s="5" t="s">
        <v>8</v>
      </c>
      <c r="B23" s="5"/>
      <c r="C23" s="5" t="s">
        <v>9</v>
      </c>
      <c r="D23" s="5" t="s">
        <v>10</v>
      </c>
      <c r="E23" s="25" t="s">
        <v>112</v>
      </c>
      <c r="F23" s="5" t="s">
        <v>114</v>
      </c>
      <c r="G23" s="5" t="s">
        <v>113</v>
      </c>
      <c r="H23" s="20">
        <f>8251.32+8251.32</f>
        <v>16502.64</v>
      </c>
      <c r="I23" s="21"/>
      <c r="J23" s="16"/>
    </row>
    <row r="24" spans="1:10" s="6" customFormat="1" ht="30" customHeight="1" x14ac:dyDescent="0.2">
      <c r="A24" s="5" t="s">
        <v>8</v>
      </c>
      <c r="B24" s="5"/>
      <c r="C24" s="5" t="s">
        <v>9</v>
      </c>
      <c r="D24" s="5" t="s">
        <v>10</v>
      </c>
      <c r="E24" s="25" t="s">
        <v>115</v>
      </c>
      <c r="F24" s="5" t="s">
        <v>117</v>
      </c>
      <c r="G24" s="5" t="s">
        <v>116</v>
      </c>
      <c r="H24" s="20">
        <f>7491.33+8251.32</f>
        <v>15742.65</v>
      </c>
      <c r="I24" s="21"/>
      <c r="J24" s="16"/>
    </row>
    <row r="25" spans="1:10" s="6" customFormat="1" ht="30" customHeight="1" x14ac:dyDescent="0.2">
      <c r="A25" s="5" t="s">
        <v>8</v>
      </c>
      <c r="B25" s="5"/>
      <c r="C25" s="5" t="s">
        <v>9</v>
      </c>
      <c r="D25" s="5" t="s">
        <v>10</v>
      </c>
      <c r="E25" s="25" t="s">
        <v>118</v>
      </c>
      <c r="F25" s="5" t="s">
        <v>120</v>
      </c>
      <c r="G25" s="5" t="s">
        <v>119</v>
      </c>
      <c r="H25" s="20">
        <f>8251.32+8251.32</f>
        <v>16502.64</v>
      </c>
      <c r="I25" s="21"/>
      <c r="J25" s="16"/>
    </row>
    <row r="26" spans="1:10" s="6" customFormat="1" ht="30" customHeight="1" x14ac:dyDescent="0.2">
      <c r="A26" s="5" t="s">
        <v>8</v>
      </c>
      <c r="B26" s="5"/>
      <c r="C26" s="5" t="s">
        <v>9</v>
      </c>
      <c r="D26" s="5" t="s">
        <v>10</v>
      </c>
      <c r="E26" s="25" t="s">
        <v>121</v>
      </c>
      <c r="F26" s="5" t="s">
        <v>123</v>
      </c>
      <c r="G26" s="5" t="s">
        <v>122</v>
      </c>
      <c r="H26" s="20">
        <f>8251.32+8251.32</f>
        <v>16502.64</v>
      </c>
      <c r="I26" s="21"/>
      <c r="J26" s="16"/>
    </row>
    <row r="27" spans="1:10" s="6" customFormat="1" ht="30" customHeight="1" x14ac:dyDescent="0.2">
      <c r="A27" s="5" t="s">
        <v>8</v>
      </c>
      <c r="B27" s="5"/>
      <c r="C27" s="5" t="s">
        <v>9</v>
      </c>
      <c r="D27" s="5" t="s">
        <v>10</v>
      </c>
      <c r="E27" s="25" t="s">
        <v>124</v>
      </c>
      <c r="F27" s="5" t="s">
        <v>126</v>
      </c>
      <c r="G27" s="5" t="s">
        <v>125</v>
      </c>
      <c r="H27" s="20">
        <f>3125.81+5700</f>
        <v>8825.81</v>
      </c>
      <c r="I27" s="21"/>
      <c r="J27" s="16"/>
    </row>
    <row r="28" spans="1:10" s="6" customFormat="1" ht="30" customHeight="1" x14ac:dyDescent="0.2">
      <c r="A28" s="5" t="s">
        <v>8</v>
      </c>
      <c r="B28" s="5"/>
      <c r="C28" s="5" t="s">
        <v>9</v>
      </c>
      <c r="D28" s="5" t="s">
        <v>10</v>
      </c>
      <c r="E28" s="25" t="s">
        <v>127</v>
      </c>
      <c r="F28" s="5" t="s">
        <v>129</v>
      </c>
      <c r="G28" s="5" t="s">
        <v>128</v>
      </c>
      <c r="H28" s="20">
        <f>5516.13+5700</f>
        <v>11216.130000000001</v>
      </c>
      <c r="I28" s="22"/>
      <c r="J28" s="16"/>
    </row>
    <row r="29" spans="1:10" s="6" customFormat="1" ht="30" customHeight="1" x14ac:dyDescent="0.2">
      <c r="A29" s="5" t="s">
        <v>8</v>
      </c>
      <c r="B29" s="5"/>
      <c r="C29" s="5" t="s">
        <v>9</v>
      </c>
      <c r="D29" s="5" t="s">
        <v>10</v>
      </c>
      <c r="E29" s="25" t="s">
        <v>130</v>
      </c>
      <c r="F29" s="5" t="s">
        <v>132</v>
      </c>
      <c r="G29" s="5" t="s">
        <v>131</v>
      </c>
      <c r="H29" s="20">
        <f>3125.81+5700</f>
        <v>8825.81</v>
      </c>
      <c r="I29" s="21"/>
      <c r="J29" s="16"/>
    </row>
    <row r="30" spans="1:10" s="6" customFormat="1" ht="30" customHeight="1" x14ac:dyDescent="0.2">
      <c r="A30" s="5" t="s">
        <v>8</v>
      </c>
      <c r="B30" s="5"/>
      <c r="C30" s="5" t="s">
        <v>9</v>
      </c>
      <c r="D30" s="5" t="s">
        <v>10</v>
      </c>
      <c r="E30" s="25" t="s">
        <v>133</v>
      </c>
      <c r="F30" s="5" t="s">
        <v>135</v>
      </c>
      <c r="G30" s="5" t="s">
        <v>134</v>
      </c>
      <c r="H30" s="20">
        <f>5516.13+5700</f>
        <v>11216.130000000001</v>
      </c>
      <c r="I30" s="22"/>
      <c r="J30" s="16"/>
    </row>
    <row r="31" spans="1:10" s="6" customFormat="1" ht="30" customHeight="1" x14ac:dyDescent="0.2">
      <c r="A31" s="5" t="s">
        <v>8</v>
      </c>
      <c r="B31" s="5"/>
      <c r="C31" s="5" t="s">
        <v>9</v>
      </c>
      <c r="D31" s="5" t="s">
        <v>10</v>
      </c>
      <c r="E31" s="25" t="s">
        <v>136</v>
      </c>
      <c r="F31" s="5" t="s">
        <v>138</v>
      </c>
      <c r="G31" s="5" t="s">
        <v>137</v>
      </c>
      <c r="H31" s="20">
        <f>5516.13+5700</f>
        <v>11216.130000000001</v>
      </c>
      <c r="I31" s="21"/>
      <c r="J31" s="16"/>
    </row>
    <row r="32" spans="1:10" s="6" customFormat="1" ht="30" customHeight="1" x14ac:dyDescent="0.2">
      <c r="A32" s="5" t="s">
        <v>8</v>
      </c>
      <c r="B32" s="5"/>
      <c r="C32" s="5" t="s">
        <v>9</v>
      </c>
      <c r="D32" s="5" t="s">
        <v>10</v>
      </c>
      <c r="E32" s="25" t="s">
        <v>53</v>
      </c>
      <c r="F32" s="5" t="s">
        <v>48</v>
      </c>
      <c r="G32" s="5" t="s">
        <v>49</v>
      </c>
      <c r="H32" s="20">
        <f>4412.89</f>
        <v>4412.8900000000003</v>
      </c>
      <c r="I32" s="22"/>
      <c r="J32" s="16"/>
    </row>
    <row r="33" spans="1:11" s="6" customFormat="1" ht="30" customHeight="1" x14ac:dyDescent="0.2">
      <c r="A33" s="5" t="s">
        <v>8</v>
      </c>
      <c r="B33" s="5"/>
      <c r="C33" s="5" t="s">
        <v>9</v>
      </c>
      <c r="D33" s="5" t="s">
        <v>10</v>
      </c>
      <c r="E33" s="25" t="s">
        <v>52</v>
      </c>
      <c r="F33" s="5" t="s">
        <v>51</v>
      </c>
      <c r="G33" s="5" t="s">
        <v>50</v>
      </c>
      <c r="H33" s="20">
        <f>5516.13+5700</f>
        <v>11216.130000000001</v>
      </c>
      <c r="I33" s="21"/>
      <c r="J33" s="16"/>
    </row>
    <row r="34" spans="1:11" s="6" customFormat="1" ht="30" customHeight="1" x14ac:dyDescent="0.2">
      <c r="A34" s="5" t="s">
        <v>8</v>
      </c>
      <c r="B34" s="5"/>
      <c r="C34" s="5" t="s">
        <v>9</v>
      </c>
      <c r="D34" s="5" t="s">
        <v>10</v>
      </c>
      <c r="E34" s="25" t="s">
        <v>139</v>
      </c>
      <c r="F34" s="5" t="s">
        <v>141</v>
      </c>
      <c r="G34" s="5" t="s">
        <v>140</v>
      </c>
      <c r="H34" s="20">
        <f>5516.13+5571.27</f>
        <v>11087.400000000001</v>
      </c>
      <c r="I34" s="22"/>
      <c r="J34" s="16"/>
    </row>
    <row r="35" spans="1:11" s="6" customFormat="1" ht="30" customHeight="1" x14ac:dyDescent="0.2">
      <c r="A35" s="5" t="s">
        <v>8</v>
      </c>
      <c r="B35" s="5"/>
      <c r="C35" s="5" t="s">
        <v>9</v>
      </c>
      <c r="D35" s="5" t="s">
        <v>10</v>
      </c>
      <c r="E35" s="25" t="s">
        <v>142</v>
      </c>
      <c r="F35" s="5" t="s">
        <v>144</v>
      </c>
      <c r="G35" s="5" t="s">
        <v>143</v>
      </c>
      <c r="H35" s="20">
        <f>8000+4000</f>
        <v>12000</v>
      </c>
      <c r="I35" s="21"/>
      <c r="J35" s="7"/>
    </row>
    <row r="36" spans="1:11" ht="30" customHeight="1" x14ac:dyDescent="0.2">
      <c r="A36" s="5" t="s">
        <v>8</v>
      </c>
      <c r="B36" s="5"/>
      <c r="C36" s="5" t="s">
        <v>9</v>
      </c>
      <c r="D36" s="5" t="s">
        <v>10</v>
      </c>
      <c r="E36" s="5" t="s">
        <v>11</v>
      </c>
      <c r="F36" s="5" t="s">
        <v>12</v>
      </c>
      <c r="G36" s="5" t="s">
        <v>13</v>
      </c>
      <c r="H36" s="20">
        <v>5528</v>
      </c>
      <c r="I36" s="21"/>
      <c r="J36" s="7"/>
    </row>
    <row r="37" spans="1:11" ht="30" customHeight="1" x14ac:dyDescent="0.2">
      <c r="A37" s="5" t="s">
        <v>8</v>
      </c>
      <c r="B37" s="5"/>
      <c r="C37" s="5" t="s">
        <v>9</v>
      </c>
      <c r="D37" s="5" t="s">
        <v>10</v>
      </c>
      <c r="E37" s="5" t="s">
        <v>14</v>
      </c>
      <c r="F37" s="5" t="s">
        <v>15</v>
      </c>
      <c r="G37" s="5" t="s">
        <v>16</v>
      </c>
      <c r="H37" s="20">
        <f>6400</f>
        <v>6400</v>
      </c>
      <c r="I37" s="21"/>
      <c r="J37" s="7"/>
    </row>
    <row r="38" spans="1:11" ht="30" customHeight="1" x14ac:dyDescent="0.2">
      <c r="A38" s="5" t="s">
        <v>8</v>
      </c>
      <c r="B38" s="5"/>
      <c r="C38" s="5" t="s">
        <v>9</v>
      </c>
      <c r="D38" s="5" t="s">
        <v>10</v>
      </c>
      <c r="E38" s="5" t="s">
        <v>17</v>
      </c>
      <c r="F38" s="5" t="s">
        <v>18</v>
      </c>
      <c r="G38" s="5" t="s">
        <v>19</v>
      </c>
      <c r="H38" s="20">
        <f>6400+6400+6400</f>
        <v>19200</v>
      </c>
      <c r="I38" s="21"/>
      <c r="J38" s="7"/>
    </row>
    <row r="39" spans="1:11" ht="30" customHeight="1" x14ac:dyDescent="0.2">
      <c r="A39" s="5" t="s">
        <v>8</v>
      </c>
      <c r="B39" s="5"/>
      <c r="C39" s="5" t="s">
        <v>9</v>
      </c>
      <c r="D39" s="5" t="s">
        <v>10</v>
      </c>
      <c r="E39" s="5" t="s">
        <v>20</v>
      </c>
      <c r="F39" s="5" t="s">
        <v>21</v>
      </c>
      <c r="G39" s="5" t="s">
        <v>22</v>
      </c>
      <c r="H39" s="20">
        <f>9000+9000+9000</f>
        <v>27000</v>
      </c>
      <c r="I39" s="21"/>
      <c r="J39" s="7"/>
    </row>
    <row r="40" spans="1:11" ht="30" customHeight="1" x14ac:dyDescent="0.2">
      <c r="A40" s="5" t="s">
        <v>8</v>
      </c>
      <c r="B40" s="5"/>
      <c r="C40" s="5" t="s">
        <v>9</v>
      </c>
      <c r="D40" s="5" t="s">
        <v>10</v>
      </c>
      <c r="E40" s="5" t="s">
        <v>23</v>
      </c>
      <c r="F40" s="5" t="s">
        <v>24</v>
      </c>
      <c r="G40" s="5" t="s">
        <v>25</v>
      </c>
      <c r="H40" s="20">
        <f>9000+9000+9000</f>
        <v>27000</v>
      </c>
      <c r="I40" s="21"/>
      <c r="J40" s="7"/>
    </row>
    <row r="41" spans="1:11" ht="30" customHeight="1" x14ac:dyDescent="0.2">
      <c r="A41" s="5" t="s">
        <v>8</v>
      </c>
      <c r="B41" s="5"/>
      <c r="C41" s="5" t="s">
        <v>9</v>
      </c>
      <c r="D41" s="5" t="s">
        <v>10</v>
      </c>
      <c r="E41" s="5" t="s">
        <v>26</v>
      </c>
      <c r="F41" s="5" t="s">
        <v>27</v>
      </c>
      <c r="G41" s="5" t="s">
        <v>28</v>
      </c>
      <c r="H41" s="20">
        <f>9000+9000+9000</f>
        <v>27000</v>
      </c>
      <c r="I41" s="21"/>
      <c r="J41" s="7"/>
    </row>
    <row r="42" spans="1:11" ht="30" customHeight="1" x14ac:dyDescent="0.2">
      <c r="A42" s="5" t="s">
        <v>8</v>
      </c>
      <c r="B42" s="5"/>
      <c r="C42" s="5" t="s">
        <v>9</v>
      </c>
      <c r="D42" s="5" t="s">
        <v>10</v>
      </c>
      <c r="E42" s="5" t="s">
        <v>45</v>
      </c>
      <c r="F42" s="24" t="s">
        <v>47</v>
      </c>
      <c r="G42" s="24" t="s">
        <v>46</v>
      </c>
      <c r="H42" s="20">
        <v>1517</v>
      </c>
      <c r="I42" s="21"/>
      <c r="J42" s="7"/>
    </row>
    <row r="43" spans="1:11" ht="30" customHeight="1" x14ac:dyDescent="0.2">
      <c r="A43" s="5" t="s">
        <v>8</v>
      </c>
      <c r="B43" s="5"/>
      <c r="C43" s="5" t="s">
        <v>9</v>
      </c>
      <c r="D43" s="5" t="s">
        <v>10</v>
      </c>
      <c r="E43" s="5" t="s">
        <v>43</v>
      </c>
      <c r="F43" s="5" t="s">
        <v>146</v>
      </c>
      <c r="G43" s="5" t="s">
        <v>145</v>
      </c>
      <c r="H43" s="20">
        <v>5416.5</v>
      </c>
      <c r="I43" s="21"/>
      <c r="J43" s="7"/>
    </row>
    <row r="44" spans="1:11" ht="30" customHeight="1" x14ac:dyDescent="0.2">
      <c r="A44" s="5" t="s">
        <v>8</v>
      </c>
      <c r="B44" s="5"/>
      <c r="C44" s="5" t="s">
        <v>9</v>
      </c>
      <c r="D44" s="5" t="s">
        <v>10</v>
      </c>
      <c r="E44" s="5" t="s">
        <v>44</v>
      </c>
      <c r="F44" s="5" t="s">
        <v>148</v>
      </c>
      <c r="G44" s="5" t="s">
        <v>147</v>
      </c>
      <c r="H44" s="20">
        <v>4900</v>
      </c>
      <c r="I44" s="21"/>
      <c r="J44" s="7"/>
    </row>
    <row r="45" spans="1:11" ht="30" customHeight="1" x14ac:dyDescent="0.2">
      <c r="A45" s="5" t="s">
        <v>8</v>
      </c>
      <c r="B45" s="5"/>
      <c r="C45" s="5" t="s">
        <v>9</v>
      </c>
      <c r="D45" s="5" t="s">
        <v>10</v>
      </c>
      <c r="E45" s="5" t="s">
        <v>29</v>
      </c>
      <c r="F45" s="5" t="s">
        <v>30</v>
      </c>
      <c r="G45" s="5" t="s">
        <v>31</v>
      </c>
      <c r="H45" s="20">
        <f>9000+9000+9000</f>
        <v>27000</v>
      </c>
      <c r="I45" s="21"/>
      <c r="J45" s="7"/>
    </row>
    <row r="46" spans="1:11" ht="30" customHeight="1" x14ac:dyDescent="0.2">
      <c r="A46" s="5" t="s">
        <v>8</v>
      </c>
      <c r="B46" s="5"/>
      <c r="C46" s="5" t="s">
        <v>9</v>
      </c>
      <c r="D46" s="5" t="s">
        <v>10</v>
      </c>
      <c r="E46" s="5" t="s">
        <v>32</v>
      </c>
      <c r="F46" s="5" t="s">
        <v>33</v>
      </c>
      <c r="G46" s="5" t="s">
        <v>34</v>
      </c>
      <c r="H46" s="20">
        <f>9000+9000+9000</f>
        <v>27000</v>
      </c>
      <c r="I46" s="23"/>
      <c r="J46" s="7"/>
    </row>
    <row r="47" spans="1:11" ht="14.25" customHeight="1" x14ac:dyDescent="0.2">
      <c r="A47" s="7"/>
      <c r="H47" s="18">
        <f>SUM(H3:H46)</f>
        <v>481608.23000000004</v>
      </c>
      <c r="J47" s="9"/>
      <c r="K47" s="9"/>
    </row>
    <row r="48" spans="1:11" ht="14.25" customHeight="1" x14ac:dyDescent="0.2">
      <c r="A48" s="7" t="s">
        <v>35</v>
      </c>
      <c r="H48" s="19"/>
    </row>
    <row r="49" spans="1:8" ht="14.25" customHeight="1" x14ac:dyDescent="0.2">
      <c r="A49" s="7"/>
      <c r="H49" s="9"/>
    </row>
    <row r="50" spans="1:8" ht="14.25" customHeight="1" x14ac:dyDescent="0.2">
      <c r="A50" s="7"/>
      <c r="H50" s="9"/>
    </row>
    <row r="51" spans="1:8" ht="39" customHeight="1" x14ac:dyDescent="0.2">
      <c r="A51" s="10"/>
      <c r="B51" s="10"/>
      <c r="C51" s="10"/>
      <c r="D51" s="10"/>
      <c r="E51" s="10"/>
      <c r="F51" s="10"/>
      <c r="G51" s="6"/>
      <c r="H51" s="10"/>
    </row>
    <row r="52" spans="1:8" ht="12" customHeight="1" x14ac:dyDescent="0.2">
      <c r="A52" s="12" t="s">
        <v>36</v>
      </c>
      <c r="B52" s="13"/>
      <c r="F52" s="12" t="s">
        <v>37</v>
      </c>
      <c r="G52" s="15"/>
    </row>
    <row r="53" spans="1:8" ht="12.75" customHeight="1" x14ac:dyDescent="0.2">
      <c r="A53" s="12" t="s">
        <v>38</v>
      </c>
      <c r="B53" s="14"/>
      <c r="C53" s="11"/>
      <c r="D53" s="11"/>
      <c r="F53" s="12" t="s">
        <v>39</v>
      </c>
      <c r="G53" s="15"/>
    </row>
    <row r="78" spans="1:8" s="8" customFormat="1" ht="38.25" customHeight="1" x14ac:dyDescent="0.2">
      <c r="A78" s="1"/>
      <c r="B78" s="1"/>
      <c r="C78" s="1"/>
      <c r="D78" s="1"/>
      <c r="E78" s="1"/>
      <c r="F78" s="1"/>
      <c r="H78" s="1"/>
    </row>
  </sheetData>
  <mergeCells count="1">
    <mergeCell ref="A1:H1"/>
  </mergeCells>
  <printOptions horizontalCentered="1"/>
  <pageMargins left="0.11811023622047245" right="0.11811023622047245" top="0.74803149606299213" bottom="0.74803149606299213" header="0.31496062992125984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RAS</vt:lpstr>
      <vt:lpstr>RAS!Área_de_impresión</vt:lpstr>
      <vt:lpstr>RAS!Títulos_a_imprimir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2024-05-08T15:19:56Z</cp:lastPrinted>
  <dcterms:created xsi:type="dcterms:W3CDTF">2023-08-04T21:48:16Z</dcterms:created>
  <dcterms:modified xsi:type="dcterms:W3CDTF">2024-05-14T16:13:00Z</dcterms:modified>
</cp:coreProperties>
</file>