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Transparencia y publicacion ESTADOS FINANCIEROS DEL 2024\Diciembre\4-INFORMACION CONTABLE\09-NDM\"/>
    </mc:Choice>
  </mc:AlternateContent>
  <bookViews>
    <workbookView xWindow="-105" yWindow="-105" windowWidth="23250" windowHeight="12450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ACT!$A$1:$F$227</definedName>
    <definedName name="_xlnm.Print_Area" localSheetId="6">Conciliacion_Eg!$A$1:$E$59</definedName>
    <definedName name="_xlnm.Print_Area" localSheetId="5">Conciliacion_Ig!$A$1:$E$38</definedName>
    <definedName name="_xlnm.Print_Area" localSheetId="4">EFE!$A$1:$F$162</definedName>
    <definedName name="_xlnm.Print_Area" localSheetId="2">ESF!$A$1:$J$190</definedName>
    <definedName name="_xlnm.Print_Area" localSheetId="7">Memoria!$A$1:$J$70</definedName>
    <definedName name="_xlnm.Print_Area" localSheetId="0">'Notas a los Edos Financieros'!$A$1:$F$62</definedName>
    <definedName name="_xlnm.Print_Area" localSheetId="3">VHP!$A$1:$F$45</definedName>
  </definedNames>
  <calcPr calcId="162913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<sst xmlns="http://schemas.openxmlformats.org/spreadsheetml/2006/main" count="891" uniqueCount="607">
  <si>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</si>
  <si>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</si>
  <si>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</si>
  <si>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</si>
  <si>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</si>
  <si>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</si>
  <si>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</si>
  <si>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</si>
  <si>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</si>
  <si>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</si>
  <si>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</si>
  <si>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</si>
  <si>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</si>
  <si>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</si>
  <si>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</si>
  <si>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</si>
  <si>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</si>
  <si>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</si>
  <si>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</si>
  <si>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</si>
  <si>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</si>
  <si>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</si>
  <si>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</si>
  <si>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</si>
  <si>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</si>
  <si>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</si>
  <si>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</si>
  <si>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</si>
  <si>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</si>
  <si>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</si>
  <si>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</si>
  <si>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</si>
  <si>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</si>
  <si>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</si>
  <si>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</si>
  <si>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</si>
  <si>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</si>
  <si>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</si>
  <si>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</si>
  <si>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</si>
  <si>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</si>
  <si>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</si>
  <si>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</si>
  <si>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</si>
  <si>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</si>
  <si>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</si>
  <si>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</si>
  <si>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</si>
  <si>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</si>
  <si>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</si>
  <si>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</si>
  <si>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</si>
  <si>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</si>
  <si>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</si>
  <si>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</si>
  <si>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</si>
  <si>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</si>
  <si>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</si>
  <si>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</si>
  <si>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</si>
  <si>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</si>
  <si>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</si>
  <si>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</si>
  <si>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</si>
  <si>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</si>
  <si>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</si>
  <si>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</si>
  <si>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</si>
  <si>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</si>
  <si>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</si>
  <si>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</si>
  <si>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</si>
  <si>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</si>
  <si>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</si>
  <si>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</si>
  <si>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</si>
  <si>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</si>
  <si>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</si>
  <si>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</si>
  <si>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</si>
  <si>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</si>
  <si>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</si>
  <si>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</si>
  <si>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</si>
  <si>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</si>
  <si>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</si>
  <si>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</si>
  <si>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</si>
  <si>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</si>
  <si>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</si>
  <si>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</si>
  <si>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</si>
  <si>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</si>
  <si>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</si>
  <si>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</si>
  <si>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</si>
  <si>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</si>
  <si>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</si>
  <si>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</si>
  <si>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</si>
  <si>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</si>
  <si>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</si>
  <si>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</si>
  <si>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</si>
  <si>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</si>
  <si>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</si>
  <si>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</si>
  <si>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</si>
  <si>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</si>
  <si>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</si>
  <si>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</si>
  <si>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</si>
  <si>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</si>
  <si>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</si>
  <si>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</si>
  <si>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</si>
  <si>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</si>
  <si>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</si>
  <si>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</si>
  <si>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</si>
  <si>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</si>
  <si>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</si>
  <si>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</si>
  <si>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</si>
  <si>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</si>
  <si>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</si>
  <si>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</si>
  <si>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</si>
  <si>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</si>
  <si>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</si>
  <si>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</si>
  <si>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</si>
  <si>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</si>
  <si>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</si>
  <si>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</si>
  <si>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</si>
  <si>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</si>
  <si>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</si>
  <si>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</si>
  <si>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</si>
  <si>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</si>
  <si>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</si>
  <si>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</si>
  <si>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</si>
  <si>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</si>
  <si>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</si>
  <si>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</si>
  <si>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</si>
  <si>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</si>
  <si>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</si>
  <si>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</si>
  <si>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</si>
  <si>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</si>
  <si>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</si>
  <si>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</si>
  <si>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</si>
  <si>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</si>
  <si>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</si>
  <si>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</si>
  <si>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</si>
  <si>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</si>
  <si>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</si>
  <si>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</si>
  <si>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</si>
  <si>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</si>
  <si>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</si>
  <si>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</si>
  <si>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</si>
  <si>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</si>
  <si>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</si>
  <si>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</si>
  <si>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</si>
  <si>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</si>
  <si>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</si>
  <si>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</si>
  <si>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</si>
  <si>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</si>
  <si>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</si>
  <si>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</si>
  <si>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</si>
  <si>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</si>
  <si>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</si>
  <si>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</si>
  <si>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</si>
  <si>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</si>
  <si>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</si>
  <si>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</si>
  <si>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</si>
  <si>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</si>
  <si>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</si>
  <si>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</si>
  <si>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</si>
  <si>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</si>
  <si>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</si>
  <si>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</si>
  <si>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</si>
  <si>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</si>
  <si>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</si>
  <si>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</si>
  <si>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</si>
  <si>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</si>
  <si>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</si>
  <si>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</si>
  <si>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</si>
  <si>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</si>
  <si>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</si>
  <si>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</si>
  <si>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</si>
  <si>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</si>
  <si>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</si>
  <si>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</si>
  <si>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</si>
  <si>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</si>
  <si>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</si>
  <si>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</si>
  <si>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</si>
  <si>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</si>
  <si>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</si>
  <si>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</si>
  <si>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</si>
  <si>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</si>
  <si>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</si>
  <si>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</si>
  <si>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</si>
  <si>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</si>
  <si>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</si>
  <si>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</si>
  <si>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</si>
  <si>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</si>
  <si>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</si>
  <si>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</si>
  <si>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</si>
  <si>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</si>
  <si>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</si>
  <si>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</si>
  <si>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</si>
  <si>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</si>
  <si>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</si>
  <si>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</si>
  <si>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</si>
  <si>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</si>
  <si>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</si>
  <si>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</si>
  <si>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</si>
  <si>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</si>
  <si>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</si>
  <si>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</si>
  <si>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</si>
  <si>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</si>
  <si>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</si>
  <si>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</si>
  <si>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</si>
  <si>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</si>
  <si>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</si>
  <si>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</si>
  <si>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</si>
  <si>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</si>
  <si>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</si>
  <si>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</si>
  <si>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</si>
  <si>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</si>
  <si>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</si>
  <si>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</si>
  <si>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</si>
  <si>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</si>
  <si>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</si>
  <si>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</si>
  <si>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</si>
  <si>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</si>
  <si>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</si>
  <si>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</si>
  <si>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</si>
  <si>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</si>
  <si>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</si>
  <si>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</si>
  <si>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</si>
  <si>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</si>
  <si>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</si>
  <si>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</si>
  <si>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</si>
  <si>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</si>
  <si>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</si>
  <si>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</si>
  <si>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</si>
  <si>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</si>
  <si>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</si>
  <si>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</si>
  <si>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</si>
  <si>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</si>
  <si>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</si>
  <si>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</si>
  <si>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</si>
  <si>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</si>
  <si>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</si>
  <si>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</si>
  <si>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</si>
  <si>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</si>
  <si>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</si>
  <si>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</si>
  <si>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</si>
  <si>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</si>
  <si>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</si>
  <si>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</si>
  <si>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</si>
  <si>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</si>
  <si>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</si>
  <si>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</si>
  <si>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</si>
  <si>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</si>
  <si>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</si>
  <si>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</si>
  <si>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</si>
  <si>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</si>
  <si>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</si>
  <si>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</si>
  <si>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</si>
  <si>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</si>
  <si>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</si>
  <si>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</si>
  <si>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</si>
  <si>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</si>
  <si>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</si>
  <si>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</si>
  <si>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</si>
  <si>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</si>
  <si>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</si>
  <si>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</si>
  <si>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</si>
  <si>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</si>
  <si>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</si>
  <si>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</si>
  <si>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</si>
  <si>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</si>
  <si>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</si>
  <si>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</si>
  <si>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</si>
  <si>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</si>
  <si>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</si>
  <si>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</si>
  <si>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</si>
  <si>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</si>
  <si>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</si>
  <si>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</si>
  <si>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</si>
  <si>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</si>
  <si>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</si>
  <si>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</si>
  <si>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</si>
  <si>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</si>
  <si>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</si>
  <si>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</si>
  <si>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</si>
  <si>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</si>
  <si>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</si>
  <si>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</si>
  <si>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</si>
  <si>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</si>
  <si>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</si>
  <si>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</si>
  <si>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</si>
  <si>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</si>
  <si>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</si>
  <si>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</si>
  <si>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</si>
  <si>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</si>
  <si>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</si>
  <si>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</si>
  <si>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</si>
  <si>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</si>
  <si>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</si>
  <si>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</si>
  <si>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</si>
  <si>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</si>
  <si>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</si>
  <si>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</si>
  <si>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</si>
  <si>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</si>
  <si>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</si>
  <si>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</si>
  <si>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</si>
  <si>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</si>
  <si>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</si>
  <si>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</si>
  <si>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</si>
  <si>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</si>
  <si>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</si>
  <si>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</si>
  <si>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</si>
  <si>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</si>
  <si>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</si>
  <si>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</si>
  <si>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</si>
  <si>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</si>
  <si>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</si>
  <si>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</si>
  <si>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</si>
  <si>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</si>
  <si>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</si>
  <si>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</si>
  <si>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</si>
  <si>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</si>
  <si>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</si>
  <si>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</si>
  <si>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</si>
  <si>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</si>
  <si>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</si>
  <si>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</si>
  <si>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</si>
  <si>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</si>
  <si>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</si>
  <si>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</si>
  <si>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</si>
  <si>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</si>
  <si>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</si>
  <si>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</si>
  <si>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</si>
  <si>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</si>
  <si>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</si>
  <si>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</si>
  <si>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</si>
  <si>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</si>
  <si>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</si>
  <si>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</si>
  <si>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</si>
  <si>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</si>
  <si>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</si>
  <si>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</si>
  <si>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</si>
  <si>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</si>
  <si>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</si>
  <si>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</si>
  <si>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</si>
  <si>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</si>
  <si>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</si>
  <si>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</si>
  <si>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</si>
  <si>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</si>
  <si>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</si>
  <si>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</si>
  <si>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</si>
  <si>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</si>
  <si>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</si>
  <si>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</si>
  <si>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</si>
  <si>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</si>
  <si>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</si>
  <si>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</si>
  <si>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</si>
  <si>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</si>
  <si>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</si>
  <si>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</si>
  <si>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</si>
  <si>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</si>
  <si>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</si>
  <si>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</si>
  <si>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</si>
  <si>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</si>
  <si>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</si>
  <si>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</si>
  <si>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</si>
  <si>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</si>
  <si>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</si>
  <si>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</si>
  <si>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</si>
  <si>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</si>
  <si>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</si>
  <si>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</si>
  <si>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</si>
  <si>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</si>
  <si>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</si>
  <si>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</si>
  <si>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</si>
  <si>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</si>
  <si>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</si>
  <si>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</si>
  <si>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</si>
  <si>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</si>
  <si>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</si>
  <si>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</si>
  <si>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</si>
  <si>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</si>
  <si>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</si>
  <si>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</si>
  <si>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</si>
  <si>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</si>
  <si>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</si>
  <si>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</si>
  <si>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</si>
  <si>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</si>
  <si>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</si>
  <si>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</si>
  <si>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</si>
  <si>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</si>
  <si>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</si>
  <si>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</si>
  <si>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</si>
  <si>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</si>
  <si>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</si>
  <si>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</si>
  <si>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</si>
  <si>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</si>
  <si>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</si>
  <si>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</si>
  <si>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</si>
  <si>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</si>
  <si>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</si>
  <si>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</si>
  <si>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</si>
  <si>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</si>
  <si>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</si>
  <si>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</si>
  <si>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</si>
  <si>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</si>
  <si>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</si>
  <si>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</si>
  <si>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</si>
  <si>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</si>
  <si>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</si>
  <si>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</si>
  <si>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</si>
  <si>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</si>
  <si>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</si>
  <si>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</si>
  <si>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</si>
  <si>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</si>
  <si>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</si>
  <si>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</si>
  <si>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</si>
  <si>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</si>
  <si>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</si>
  <si>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</si>
  <si>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</si>
  <si>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</si>
  <si>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</si>
  <si>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</si>
  <si>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</si>
  <si>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</si>
  <si>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</si>
  <si>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</si>
  <si>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</si>
  <si>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</si>
  <si>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</si>
  <si>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</si>
  <si>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</si>
  <si>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</si>
  <si>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</si>
  <si>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</si>
  <si>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</si>
  <si>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</si>
  <si>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</si>
  <si>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</si>
  <si>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</si>
  <si>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</si>
  <si>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</si>
  <si>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</si>
  <si>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</si>
  <si>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</si>
  <si>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</si>
  <si>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</si>
  <si>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</si>
  <si>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</si>
  <si>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</si>
  <si>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</si>
  <si>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</si>
  <si>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</si>
  <si>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</si>
  <si>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</si>
  <si>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</si>
  <si>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</si>
  <si>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</si>
  <si>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</si>
  <si>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</si>
  <si>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</si>
  <si>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</si>
  <si>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</si>
  <si>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</si>
  <si>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</si>
  <si>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</si>
  <si>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</si>
  <si>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</si>
  <si>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</si>
  <si>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</si>
  <si>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</si>
  <si>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</si>
  <si>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</si>
  <si>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</si>
  <si>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</si>
  <si>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</si>
  <si>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</si>
  <si>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</si>
  <si>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</si>
  <si>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</si>
  <si>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</si>
  <si>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</si>
  <si>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</si>
  <si>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</si>
  <si>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</si>
  <si>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</si>
  <si>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</si>
  <si>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</si>
  <si>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UNIVERSIDAD POLITÉCNICA DE GUANAJUATO</t>
  </si>
  <si>
    <t>Del 1 de Enero al 31 de Diciembre de 2024</t>
  </si>
  <si>
    <t>MTRO. IGNACIO LÓPEZ VALDOVINOS</t>
  </si>
  <si>
    <t>RECTOR</t>
  </si>
  <si>
    <t>LIC. DANIEL RODOLFO TORRES CHONA.</t>
  </si>
  <si>
    <t>SECRETARIO ADMINISTRATIVO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</si>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</sst>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20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</cellStyleXfs>
  <cellXfs count="199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8" fillId="0" borderId="0" xfId="3" applyFont="1" applyAlignment="1" applyProtection="1">
      <protection locked="0"/>
    </xf>
    <xf numFmtId="0" fontId="18" fillId="0" borderId="0" xfId="3" applyFont="1" applyAlignment="1" applyProtection="1">
      <alignment horizontal="center"/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19" fillId="0" borderId="0" xfId="3" applyFont="1" applyAlignment="1" applyProtection="1">
      <alignment horizontal="center"/>
      <protection locked="0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41">
    <cellStyle name="Euro" xfId="21"/>
    <cellStyle name="Hipervínculo" xfId="11" builtinId="8"/>
    <cellStyle name="Millares" xfId="18" builtinId="3"/>
    <cellStyle name="Millares 2" xfId="1"/>
    <cellStyle name="Millares 2 2" xfId="15"/>
    <cellStyle name="Millares 2 2 2" xfId="34"/>
    <cellStyle name="Millares 2 2 3" xfId="23"/>
    <cellStyle name="Millares 2 3" xfId="16"/>
    <cellStyle name="Millares 2 3 2" xfId="35"/>
    <cellStyle name="Millares 2 3 3" xfId="24"/>
    <cellStyle name="Millares 2 4" xfId="33"/>
    <cellStyle name="Millares 2 5" xfId="22"/>
    <cellStyle name="Millares 3" xfId="19"/>
    <cellStyle name="Millares 3 2" xfId="36"/>
    <cellStyle name="Millares 3 3" xfId="25"/>
    <cellStyle name="Millares 4" xfId="17"/>
    <cellStyle name="Moneda 2" xfId="26"/>
    <cellStyle name="Moneda 2 2" xfId="37"/>
    <cellStyle name="Normal" xfId="0" builtinId="0"/>
    <cellStyle name="Normal 2" xfId="2"/>
    <cellStyle name="Normal 2 2" xfId="3"/>
    <cellStyle name="Normal 2 3" xfId="9"/>
    <cellStyle name="Normal 2 3 2" xfId="38"/>
    <cellStyle name="Normal 3" xfId="8"/>
    <cellStyle name="Normal 3 2" xfId="10"/>
    <cellStyle name="Normal 3 2 2" xfId="13"/>
    <cellStyle name="Normal 3 3" xfId="12"/>
    <cellStyle name="Normal 4" xfId="4"/>
    <cellStyle name="Normal 4 2" xfId="28"/>
    <cellStyle name="Normal 4 3" xfId="27"/>
    <cellStyle name="Normal 5" xfId="5"/>
    <cellStyle name="Normal 5 2" xfId="30"/>
    <cellStyle name="Normal 5 3" xfId="29"/>
    <cellStyle name="Normal 56" xfId="6"/>
    <cellStyle name="Normal 6" xfId="31"/>
    <cellStyle name="Normal 6 2" xfId="32"/>
    <cellStyle name="Normal 6 2 2" xfId="40"/>
    <cellStyle name="Normal 6 3" xfId="39"/>
    <cellStyle name="Normal 7" xfId="20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F6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9" sqref="E9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4" width="12.85546875" style="1"/>
    <col min="5" max="5" width="17.140625" style="1" customWidth="1"/>
    <col min="6" max="16384" width="12.85546875" style="1"/>
  </cols>
  <sheetData>
    <row r="1" spans="1:4" ht="16.149999999999999" customHeight="1" x14ac:dyDescent="0.2">
      <c r="A1" s="163" t="s">
        <v>600</v>
      </c>
      <c r="B1" s="164"/>
      <c r="C1" s="115" t="s">
        <v>494</v>
      </c>
      <c r="D1" s="116">
        <v>2024</v>
      </c>
    </row>
    <row r="2" spans="1:4" ht="16.149999999999999" customHeight="1" x14ac:dyDescent="0.2">
      <c r="A2" s="165" t="s">
        <v>493</v>
      </c>
      <c r="B2" s="166"/>
      <c r="C2" s="10" t="s">
        <v>495</v>
      </c>
      <c r="D2" s="117" t="s">
        <v>500</v>
      </c>
    </row>
    <row r="3" spans="1:4" ht="16.149999999999999" customHeight="1" x14ac:dyDescent="0.2">
      <c r="A3" s="167" t="s">
        <v>601</v>
      </c>
      <c r="B3" s="168"/>
      <c r="C3" s="10" t="s">
        <v>496</v>
      </c>
      <c r="D3" s="118">
        <v>4</v>
      </c>
    </row>
    <row r="4" spans="1:4" ht="16.149999999999999" customHeight="1" x14ac:dyDescent="0.2">
      <c r="A4" s="169" t="s">
        <v>515</v>
      </c>
      <c r="B4" s="170"/>
      <c r="C4" s="170"/>
      <c r="D4" s="171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3" x14ac:dyDescent="0.2">
      <c r="A17" s="36" t="s">
        <v>8</v>
      </c>
      <c r="B17" s="37" t="s">
        <v>80</v>
      </c>
    </row>
    <row r="18" spans="1:3" x14ac:dyDescent="0.2">
      <c r="A18" s="36" t="s">
        <v>9</v>
      </c>
      <c r="B18" s="37" t="s">
        <v>10</v>
      </c>
    </row>
    <row r="19" spans="1:3" x14ac:dyDescent="0.2">
      <c r="A19" s="36" t="s">
        <v>11</v>
      </c>
      <c r="B19" s="37" t="s">
        <v>12</v>
      </c>
    </row>
    <row r="20" spans="1:3" x14ac:dyDescent="0.2">
      <c r="A20" s="36" t="s">
        <v>13</v>
      </c>
      <c r="B20" s="37" t="s">
        <v>14</v>
      </c>
    </row>
    <row r="21" spans="1:3" x14ac:dyDescent="0.2">
      <c r="A21" s="36" t="s">
        <v>15</v>
      </c>
      <c r="B21" s="37" t="s">
        <v>16</v>
      </c>
    </row>
    <row r="22" spans="1:3" x14ac:dyDescent="0.2">
      <c r="A22" s="36" t="s">
        <v>17</v>
      </c>
      <c r="B22" s="37" t="s">
        <v>490</v>
      </c>
    </row>
    <row r="23" spans="1:3" x14ac:dyDescent="0.2">
      <c r="A23" s="36" t="s">
        <v>18</v>
      </c>
      <c r="B23" s="37" t="s">
        <v>19</v>
      </c>
    </row>
    <row r="24" spans="1:3" x14ac:dyDescent="0.2">
      <c r="A24" s="36" t="s">
        <v>20</v>
      </c>
      <c r="B24" s="37" t="s">
        <v>113</v>
      </c>
    </row>
    <row r="25" spans="1:3" x14ac:dyDescent="0.2">
      <c r="A25" s="36" t="s">
        <v>21</v>
      </c>
      <c r="B25" s="37" t="s">
        <v>584</v>
      </c>
    </row>
    <row r="26" spans="1:3" x14ac:dyDescent="0.2">
      <c r="A26" s="36" t="s">
        <v>586</v>
      </c>
      <c r="B26" s="37" t="s">
        <v>587</v>
      </c>
      <c r="C26" s="1">
        <v>0</v>
      </c>
    </row>
    <row r="27" spans="1:3" x14ac:dyDescent="0.2">
      <c r="A27" s="36" t="s">
        <v>585</v>
      </c>
      <c r="B27" s="37" t="s">
        <v>588</v>
      </c>
      <c r="C27" s="1">
        <v>0</v>
      </c>
    </row>
    <row r="28" spans="1:3" x14ac:dyDescent="0.2">
      <c r="A28" s="36" t="s">
        <v>22</v>
      </c>
      <c r="B28" s="37" t="s">
        <v>23</v>
      </c>
      <c r="C28" s="1">
        <v>0</v>
      </c>
    </row>
    <row r="29" spans="1:3" x14ac:dyDescent="0.2">
      <c r="A29" s="36" t="s">
        <v>24</v>
      </c>
      <c r="B29" s="37" t="s">
        <v>25</v>
      </c>
      <c r="C29" s="1">
        <v>0</v>
      </c>
    </row>
    <row r="30" spans="1:3" x14ac:dyDescent="0.2">
      <c r="A30" s="36" t="s">
        <v>26</v>
      </c>
      <c r="B30" s="37" t="s">
        <v>592</v>
      </c>
    </row>
    <row r="31" spans="1:3" x14ac:dyDescent="0.2">
      <c r="A31" s="36" t="s">
        <v>27</v>
      </c>
      <c r="B31" s="37" t="s">
        <v>593</v>
      </c>
    </row>
    <row r="32" spans="1:3" x14ac:dyDescent="0.2">
      <c r="A32" s="36" t="s">
        <v>38</v>
      </c>
      <c r="B32" s="37" t="s">
        <v>594</v>
      </c>
      <c r="C32" s="1">
        <v>4987502.43</v>
      </c>
    </row>
    <row r="33" spans="1:3" x14ac:dyDescent="0.2">
      <c r="A33" s="4"/>
      <c r="B33" s="7"/>
      <c r="C33" s="1">
        <v>0</v>
      </c>
    </row>
    <row r="34" spans="1:3" x14ac:dyDescent="0.2">
      <c r="A34" s="4"/>
      <c r="B34" s="6"/>
      <c r="C34" s="1">
        <v>0</v>
      </c>
    </row>
    <row r="35" spans="1:3" x14ac:dyDescent="0.2">
      <c r="A35" s="36" t="s">
        <v>36</v>
      </c>
      <c r="B35" s="37" t="s">
        <v>31</v>
      </c>
      <c r="C35" s="1">
        <v>0</v>
      </c>
    </row>
    <row r="36" spans="1:3" x14ac:dyDescent="0.2">
      <c r="A36" s="36" t="s">
        <v>37</v>
      </c>
      <c r="B36" s="37" t="s">
        <v>32</v>
      </c>
      <c r="C36" s="1">
        <v>0</v>
      </c>
    </row>
    <row r="37" spans="1:3" x14ac:dyDescent="0.2">
      <c r="A37" s="4"/>
      <c r="B37" s="7"/>
      <c r="C37" s="1">
        <v>0</v>
      </c>
    </row>
    <row r="38" spans="1:3" x14ac:dyDescent="0.2">
      <c r="A38" s="4"/>
      <c r="B38" s="5" t="s">
        <v>34</v>
      </c>
    </row>
    <row r="39" spans="1:3" x14ac:dyDescent="0.2">
      <c r="A39" s="4" t="s">
        <v>35</v>
      </c>
      <c r="B39" s="37" t="s">
        <v>28</v>
      </c>
    </row>
    <row r="40" spans="1:3" x14ac:dyDescent="0.2">
      <c r="A40" s="4"/>
      <c r="B40" s="37" t="s">
        <v>516</v>
      </c>
    </row>
    <row r="41" spans="1:3" x14ac:dyDescent="0.2">
      <c r="A41" s="4"/>
      <c r="B41" s="37" t="s">
        <v>554</v>
      </c>
    </row>
    <row r="42" spans="1:3" x14ac:dyDescent="0.2">
      <c r="A42" s="4"/>
      <c r="B42" s="37" t="s">
        <v>555</v>
      </c>
    </row>
    <row r="43" spans="1:3" ht="12" thickBot="1" x14ac:dyDescent="0.25">
      <c r="A43" s="8"/>
      <c r="B43" s="9"/>
    </row>
    <row r="45" spans="1:3" x14ac:dyDescent="0.2">
      <c r="A45" s="1" t="s">
        <v>517</v>
      </c>
    </row>
    <row r="61" spans="1:6" ht="12.75" x14ac:dyDescent="0.2">
      <c r="A61" s="162" t="s">
        <v>602</v>
      </c>
      <c r="B61" s="162"/>
      <c r="D61" s="162" t="s">
        <v>604</v>
      </c>
      <c r="E61" s="162"/>
      <c r="F61" s="162"/>
    </row>
    <row r="62" spans="1:6" ht="12.75" x14ac:dyDescent="0.2">
      <c r="A62" s="162" t="s">
        <v>603</v>
      </c>
      <c r="B62" s="162"/>
      <c r="D62" s="162" t="s">
        <v>605</v>
      </c>
      <c r="E62" s="162"/>
      <c r="F62" s="162"/>
    </row>
  </sheetData>
  <sheetProtection formatCells="0" formatColumns="0" formatRows="0" autoFilter="0" pivotTables="0"/>
  <mergeCells count="8">
    <mergeCell ref="A62:B62"/>
    <mergeCell ref="D61:F61"/>
    <mergeCell ref="D62:F62"/>
    <mergeCell ref="A1:B1"/>
    <mergeCell ref="A2:B2"/>
    <mergeCell ref="A3:B3"/>
    <mergeCell ref="A4:D4"/>
    <mergeCell ref="A61:B61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7"/>
  <sheetViews>
    <sheetView zoomScaleNormal="100" workbookViewId="0">
      <selection activeCell="B19" sqref="B19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6" t="s">
        <v>600</v>
      </c>
      <c r="B1" s="166"/>
      <c r="C1" s="166"/>
      <c r="D1" s="10" t="s">
        <v>497</v>
      </c>
      <c r="E1" s="19">
        <v>2024</v>
      </c>
    </row>
    <row r="2" spans="1:5" s="11" customFormat="1" ht="18.95" customHeight="1" x14ac:dyDescent="0.25">
      <c r="A2" s="166" t="s">
        <v>502</v>
      </c>
      <c r="B2" s="166"/>
      <c r="C2" s="166"/>
      <c r="D2" s="10" t="s">
        <v>498</v>
      </c>
      <c r="E2" s="19" t="s">
        <v>500</v>
      </c>
    </row>
    <row r="3" spans="1:5" s="11" customFormat="1" ht="18.95" customHeight="1" x14ac:dyDescent="0.25">
      <c r="A3" s="166" t="s">
        <v>601</v>
      </c>
      <c r="B3" s="166"/>
      <c r="C3" s="166"/>
      <c r="D3" s="10" t="s">
        <v>499</v>
      </c>
      <c r="E3" s="19">
        <v>4</v>
      </c>
    </row>
    <row r="4" spans="1:5" s="11" customFormat="1" ht="18.95" customHeight="1" x14ac:dyDescent="0.25">
      <c r="A4" s="166" t="s">
        <v>515</v>
      </c>
      <c r="B4" s="166"/>
      <c r="C4" s="166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9" t="s">
        <v>275</v>
      </c>
      <c r="E8" s="160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152915459.31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24078274.82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24078274.82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24078274.82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127944879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43499539.450000003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43499539.450000003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84445339.549999997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84445339.549999997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892305.49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892305.49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892305.49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154059662.12000003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146669298.11000001</v>
      </c>
      <c r="D95" s="124">
        <f>C95/$C$94</f>
        <v>0.95202920798149271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103416286.33</v>
      </c>
      <c r="D96" s="124">
        <f t="shared" ref="D96:D159" si="0">C96/$C$94</f>
        <v>0.67127426418374891</v>
      </c>
      <c r="E96" s="42"/>
    </row>
    <row r="97" spans="1:5" x14ac:dyDescent="0.2">
      <c r="A97" s="44">
        <v>5111</v>
      </c>
      <c r="B97" s="42" t="s">
        <v>279</v>
      </c>
      <c r="C97" s="45">
        <v>50611031.030000001</v>
      </c>
      <c r="D97" s="46">
        <f t="shared" si="0"/>
        <v>0.32851578624505939</v>
      </c>
      <c r="E97" s="42"/>
    </row>
    <row r="98" spans="1:5" x14ac:dyDescent="0.2">
      <c r="A98" s="44">
        <v>5112</v>
      </c>
      <c r="B98" s="42" t="s">
        <v>280</v>
      </c>
      <c r="C98" s="45">
        <v>17339378.280000001</v>
      </c>
      <c r="D98" s="46">
        <f t="shared" si="0"/>
        <v>0.11254976183508715</v>
      </c>
      <c r="E98" s="42"/>
    </row>
    <row r="99" spans="1:5" x14ac:dyDescent="0.2">
      <c r="A99" s="44">
        <v>5113</v>
      </c>
      <c r="B99" s="42" t="s">
        <v>281</v>
      </c>
      <c r="C99" s="45">
        <v>11578046.48</v>
      </c>
      <c r="D99" s="46">
        <f t="shared" si="0"/>
        <v>7.5153004496281692E-2</v>
      </c>
      <c r="E99" s="42"/>
    </row>
    <row r="100" spans="1:5" x14ac:dyDescent="0.2">
      <c r="A100" s="44">
        <v>5114</v>
      </c>
      <c r="B100" s="42" t="s">
        <v>282</v>
      </c>
      <c r="C100" s="45">
        <v>16823873.899999999</v>
      </c>
      <c r="D100" s="46">
        <f t="shared" si="0"/>
        <v>0.10920362714346056</v>
      </c>
      <c r="E100" s="42"/>
    </row>
    <row r="101" spans="1:5" x14ac:dyDescent="0.2">
      <c r="A101" s="44">
        <v>5115</v>
      </c>
      <c r="B101" s="42" t="s">
        <v>283</v>
      </c>
      <c r="C101" s="45">
        <v>7063956.6399999997</v>
      </c>
      <c r="D101" s="46">
        <f t="shared" si="0"/>
        <v>4.585208446386016E-2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5589799.8800000008</v>
      </c>
      <c r="D103" s="124">
        <f t="shared" si="0"/>
        <v>3.628334505657943E-2</v>
      </c>
      <c r="E103" s="42"/>
    </row>
    <row r="104" spans="1:5" x14ac:dyDescent="0.2">
      <c r="A104" s="44">
        <v>5121</v>
      </c>
      <c r="B104" s="42" t="s">
        <v>286</v>
      </c>
      <c r="C104" s="45">
        <v>2549341.2400000002</v>
      </c>
      <c r="D104" s="46">
        <f t="shared" si="0"/>
        <v>1.6547753025800287E-2</v>
      </c>
      <c r="E104" s="42"/>
    </row>
    <row r="105" spans="1:5" x14ac:dyDescent="0.2">
      <c r="A105" s="44">
        <v>5122</v>
      </c>
      <c r="B105" s="42" t="s">
        <v>287</v>
      </c>
      <c r="C105" s="45">
        <v>270644.86</v>
      </c>
      <c r="D105" s="46">
        <f t="shared" si="0"/>
        <v>1.7567535607678376E-3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535454.34</v>
      </c>
      <c r="D107" s="46">
        <f t="shared" si="0"/>
        <v>3.475629717939562E-3</v>
      </c>
      <c r="E107" s="42"/>
    </row>
    <row r="108" spans="1:5" x14ac:dyDescent="0.2">
      <c r="A108" s="44">
        <v>5125</v>
      </c>
      <c r="B108" s="42" t="s">
        <v>290</v>
      </c>
      <c r="C108" s="45">
        <v>237264.33</v>
      </c>
      <c r="D108" s="46">
        <f t="shared" si="0"/>
        <v>1.5400808150234045E-3</v>
      </c>
      <c r="E108" s="42"/>
    </row>
    <row r="109" spans="1:5" x14ac:dyDescent="0.2">
      <c r="A109" s="44">
        <v>5126</v>
      </c>
      <c r="B109" s="42" t="s">
        <v>291</v>
      </c>
      <c r="C109" s="45">
        <v>388740.68</v>
      </c>
      <c r="D109" s="46">
        <f t="shared" si="0"/>
        <v>2.5233125572948641E-3</v>
      </c>
      <c r="E109" s="42"/>
    </row>
    <row r="110" spans="1:5" x14ac:dyDescent="0.2">
      <c r="A110" s="44">
        <v>5127</v>
      </c>
      <c r="B110" s="42" t="s">
        <v>292</v>
      </c>
      <c r="C110" s="45">
        <v>101736.95</v>
      </c>
      <c r="D110" s="46">
        <f t="shared" si="0"/>
        <v>6.6037370587477423E-4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1506617.48</v>
      </c>
      <c r="D112" s="46">
        <f t="shared" si="0"/>
        <v>9.7794416738786992E-3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37663211.900000006</v>
      </c>
      <c r="D113" s="124">
        <f t="shared" si="0"/>
        <v>0.24447159874116436</v>
      </c>
      <c r="E113" s="42"/>
    </row>
    <row r="114" spans="1:5" x14ac:dyDescent="0.2">
      <c r="A114" s="44">
        <v>5131</v>
      </c>
      <c r="B114" s="42" t="s">
        <v>296</v>
      </c>
      <c r="C114" s="45">
        <v>4493353.7300000004</v>
      </c>
      <c r="D114" s="46">
        <f t="shared" si="0"/>
        <v>2.9166322112922985E-2</v>
      </c>
      <c r="E114" s="42"/>
    </row>
    <row r="115" spans="1:5" x14ac:dyDescent="0.2">
      <c r="A115" s="44">
        <v>5132</v>
      </c>
      <c r="B115" s="42" t="s">
        <v>297</v>
      </c>
      <c r="C115" s="45">
        <v>1933941.68</v>
      </c>
      <c r="D115" s="46">
        <f t="shared" si="0"/>
        <v>1.2553199542224204E-2</v>
      </c>
      <c r="E115" s="42"/>
    </row>
    <row r="116" spans="1:5" x14ac:dyDescent="0.2">
      <c r="A116" s="44">
        <v>5133</v>
      </c>
      <c r="B116" s="42" t="s">
        <v>298</v>
      </c>
      <c r="C116" s="45">
        <v>5970978.0899999999</v>
      </c>
      <c r="D116" s="46">
        <f t="shared" si="0"/>
        <v>3.8757569683289909E-2</v>
      </c>
      <c r="E116" s="42"/>
    </row>
    <row r="117" spans="1:5" x14ac:dyDescent="0.2">
      <c r="A117" s="44">
        <v>5134</v>
      </c>
      <c r="B117" s="42" t="s">
        <v>299</v>
      </c>
      <c r="C117" s="45">
        <v>1020680.67</v>
      </c>
      <c r="D117" s="46">
        <f t="shared" si="0"/>
        <v>6.625229835990243E-3</v>
      </c>
      <c r="E117" s="42"/>
    </row>
    <row r="118" spans="1:5" x14ac:dyDescent="0.2">
      <c r="A118" s="44">
        <v>5135</v>
      </c>
      <c r="B118" s="42" t="s">
        <v>300</v>
      </c>
      <c r="C118" s="45">
        <v>18443574.59</v>
      </c>
      <c r="D118" s="46">
        <f t="shared" si="0"/>
        <v>0.11971709100357461</v>
      </c>
      <c r="E118" s="42"/>
    </row>
    <row r="119" spans="1:5" x14ac:dyDescent="0.2">
      <c r="A119" s="44">
        <v>5136</v>
      </c>
      <c r="B119" s="42" t="s">
        <v>301</v>
      </c>
      <c r="C119" s="45">
        <v>254775.62</v>
      </c>
      <c r="D119" s="46">
        <f t="shared" si="0"/>
        <v>1.6537464544193947E-3</v>
      </c>
      <c r="E119" s="42"/>
    </row>
    <row r="120" spans="1:5" x14ac:dyDescent="0.2">
      <c r="A120" s="44">
        <v>5137</v>
      </c>
      <c r="B120" s="42" t="s">
        <v>302</v>
      </c>
      <c r="C120" s="45">
        <v>667071.66</v>
      </c>
      <c r="D120" s="46">
        <f t="shared" si="0"/>
        <v>4.32995665978032E-3</v>
      </c>
      <c r="E120" s="42"/>
    </row>
    <row r="121" spans="1:5" x14ac:dyDescent="0.2">
      <c r="A121" s="44">
        <v>5138</v>
      </c>
      <c r="B121" s="42" t="s">
        <v>303</v>
      </c>
      <c r="C121" s="45">
        <v>1033083.02</v>
      </c>
      <c r="D121" s="46">
        <f t="shared" si="0"/>
        <v>6.7057333878566593E-3</v>
      </c>
      <c r="E121" s="42"/>
    </row>
    <row r="122" spans="1:5" x14ac:dyDescent="0.2">
      <c r="A122" s="44">
        <v>5139</v>
      </c>
      <c r="B122" s="42" t="s">
        <v>304</v>
      </c>
      <c r="C122" s="45">
        <v>3845752.84</v>
      </c>
      <c r="D122" s="46">
        <f t="shared" si="0"/>
        <v>2.4962750061105994E-2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2402861.58</v>
      </c>
      <c r="D123" s="124">
        <f t="shared" si="0"/>
        <v>1.5596954757231423E-2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2402861.58</v>
      </c>
      <c r="D133" s="124">
        <f t="shared" si="0"/>
        <v>1.5596954757231423E-2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2375861.58</v>
      </c>
      <c r="D135" s="46">
        <f t="shared" si="0"/>
        <v>1.5421697979250375E-2</v>
      </c>
      <c r="E135" s="42"/>
    </row>
    <row r="136" spans="1:5" x14ac:dyDescent="0.2">
      <c r="A136" s="44">
        <v>5243</v>
      </c>
      <c r="B136" s="42" t="s">
        <v>316</v>
      </c>
      <c r="C136" s="45">
        <v>27000</v>
      </c>
      <c r="D136" s="46">
        <f t="shared" si="0"/>
        <v>1.7525677798104725E-4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4987502.43</v>
      </c>
      <c r="D181" s="124">
        <f t="shared" si="1"/>
        <v>3.2373837261275684E-2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4987502.43</v>
      </c>
      <c r="D182" s="124">
        <f t="shared" si="1"/>
        <v>3.2373837261275684E-2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4987502.43</v>
      </c>
      <c r="D187" s="46">
        <f t="shared" si="1"/>
        <v>3.2373837261275684E-2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  <row r="226" spans="1:6" ht="12.75" x14ac:dyDescent="0.2">
      <c r="A226" s="162" t="s">
        <v>602</v>
      </c>
      <c r="B226" s="162"/>
      <c r="D226" s="162" t="s">
        <v>604</v>
      </c>
      <c r="E226" s="162"/>
      <c r="F226" s="162"/>
    </row>
    <row r="227" spans="1:6" ht="12.75" x14ac:dyDescent="0.2">
      <c r="A227" s="162" t="s">
        <v>603</v>
      </c>
      <c r="B227" s="162"/>
      <c r="D227" s="162" t="s">
        <v>605</v>
      </c>
      <c r="E227" s="162"/>
      <c r="F227" s="162"/>
    </row>
  </sheetData>
  <sheetProtection formatCells="0" formatColumns="0" formatRows="0" insertColumns="0" insertRows="0" insertHyperlinks="0" deleteColumns="0" deleteRows="0" sort="0" autoFilter="0" pivotTables="0"/>
  <mergeCells count="8">
    <mergeCell ref="A227:B227"/>
    <mergeCell ref="D226:F226"/>
    <mergeCell ref="D227:F227"/>
    <mergeCell ref="A1:C1"/>
    <mergeCell ref="A2:C2"/>
    <mergeCell ref="A3:C3"/>
    <mergeCell ref="A4:C4"/>
    <mergeCell ref="A226:B226"/>
  </mergeCells>
  <printOptions horizontalCentered="1"/>
  <pageMargins left="0.11811023622047245" right="0.11811023622047245" top="0.35433070866141736" bottom="0.35433070866141736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0"/>
  <sheetViews>
    <sheetView zoomScale="80" zoomScaleNormal="80" workbookViewId="0">
      <selection sqref="A1:F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15.5703125" style="14" bestFit="1" customWidth="1"/>
    <col min="10" max="10" width="14.42578125" style="14" bestFit="1" customWidth="1"/>
    <col min="11" max="16384" width="9.140625" style="14"/>
  </cols>
  <sheetData>
    <row r="1" spans="1:8" s="11" customFormat="1" ht="18.95" customHeight="1" x14ac:dyDescent="0.25">
      <c r="A1" s="172" t="s">
        <v>600</v>
      </c>
      <c r="B1" s="173"/>
      <c r="C1" s="173"/>
      <c r="D1" s="173"/>
      <c r="E1" s="173"/>
      <c r="F1" s="173"/>
      <c r="G1" s="10" t="s">
        <v>497</v>
      </c>
      <c r="H1" s="19">
        <v>2024</v>
      </c>
    </row>
    <row r="2" spans="1:8" s="11" customFormat="1" ht="18.95" customHeight="1" x14ac:dyDescent="0.25">
      <c r="A2" s="172" t="s">
        <v>501</v>
      </c>
      <c r="B2" s="173"/>
      <c r="C2" s="173"/>
      <c r="D2" s="173"/>
      <c r="E2" s="173"/>
      <c r="F2" s="173"/>
      <c r="G2" s="10" t="s">
        <v>498</v>
      </c>
      <c r="H2" s="19" t="s">
        <v>500</v>
      </c>
    </row>
    <row r="3" spans="1:8" s="11" customFormat="1" ht="18.95" customHeight="1" x14ac:dyDescent="0.25">
      <c r="A3" s="172" t="s">
        <v>601</v>
      </c>
      <c r="B3" s="173"/>
      <c r="C3" s="173"/>
      <c r="D3" s="173"/>
      <c r="E3" s="173"/>
      <c r="F3" s="173"/>
      <c r="G3" s="10" t="s">
        <v>499</v>
      </c>
      <c r="H3" s="19">
        <v>4</v>
      </c>
    </row>
    <row r="4" spans="1:8" s="11" customFormat="1" ht="18.95" customHeight="1" x14ac:dyDescent="0.25">
      <c r="A4" s="172" t="s">
        <v>515</v>
      </c>
      <c r="B4" s="173"/>
      <c r="C4" s="173"/>
      <c r="D4" s="173"/>
      <c r="E4" s="173"/>
      <c r="F4" s="173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299880349.96000004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14000000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74737729.200000003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558272.79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210584347.97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127259556.05</v>
      </c>
      <c r="D64" s="18">
        <f t="shared" ref="D64:E64" si="0">SUM(D65:D72)</f>
        <v>4987502.43</v>
      </c>
      <c r="E64" s="18">
        <f t="shared" si="0"/>
        <v>109012408.46000001</v>
      </c>
    </row>
    <row r="65" spans="1:9" x14ac:dyDescent="0.2">
      <c r="A65" s="16">
        <v>1241</v>
      </c>
      <c r="B65" s="14" t="s">
        <v>157</v>
      </c>
      <c r="C65" s="18">
        <v>51733729.859999999</v>
      </c>
      <c r="D65" s="18">
        <v>2613901.65</v>
      </c>
      <c r="E65" s="18">
        <v>46219802.719999999</v>
      </c>
    </row>
    <row r="66" spans="1:9" x14ac:dyDescent="0.2">
      <c r="A66" s="16">
        <v>1242</v>
      </c>
      <c r="B66" s="14" t="s">
        <v>158</v>
      </c>
      <c r="C66" s="18">
        <v>10083632.98</v>
      </c>
      <c r="D66" s="18">
        <v>457976.78</v>
      </c>
      <c r="E66" s="18">
        <v>8314751.8799999999</v>
      </c>
    </row>
    <row r="67" spans="1:9" x14ac:dyDescent="0.2">
      <c r="A67" s="16">
        <v>1243</v>
      </c>
      <c r="B67" s="14" t="s">
        <v>159</v>
      </c>
      <c r="C67" s="18">
        <v>8447229.1799999997</v>
      </c>
      <c r="D67" s="18">
        <v>759426</v>
      </c>
      <c r="E67" s="18">
        <v>5708964.1799999997</v>
      </c>
    </row>
    <row r="68" spans="1:9" x14ac:dyDescent="0.2">
      <c r="A68" s="16">
        <v>1244</v>
      </c>
      <c r="B68" s="14" t="s">
        <v>160</v>
      </c>
      <c r="C68" s="18">
        <v>7810455.9900000002</v>
      </c>
      <c r="D68" s="18">
        <v>14083</v>
      </c>
      <c r="E68" s="18">
        <v>5974015.9900000002</v>
      </c>
    </row>
    <row r="69" spans="1:9" x14ac:dyDescent="0.2">
      <c r="A69" s="16">
        <v>1245</v>
      </c>
      <c r="B69" s="14" t="s">
        <v>161</v>
      </c>
      <c r="C69" s="18">
        <v>225354.35</v>
      </c>
      <c r="D69" s="18">
        <v>0</v>
      </c>
      <c r="E69" s="18">
        <v>0</v>
      </c>
    </row>
    <row r="70" spans="1:9" x14ac:dyDescent="0.2">
      <c r="A70" s="16">
        <v>1246</v>
      </c>
      <c r="B70" s="14" t="s">
        <v>162</v>
      </c>
      <c r="C70" s="18">
        <v>48939153.689999998</v>
      </c>
      <c r="D70" s="18">
        <v>1142115</v>
      </c>
      <c r="E70" s="18">
        <v>42794873.689999998</v>
      </c>
    </row>
    <row r="71" spans="1:9" x14ac:dyDescent="0.2">
      <c r="A71" s="16">
        <v>1247</v>
      </c>
      <c r="B71" s="14" t="s">
        <v>163</v>
      </c>
      <c r="C71" s="18">
        <v>20000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6444765.5499999998</v>
      </c>
      <c r="D110" s="18">
        <f>SUM(D111:D119)</f>
        <v>6444765.5499999998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2446682.5</v>
      </c>
      <c r="D111" s="18">
        <f>C111</f>
        <v>2446682.5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0</v>
      </c>
      <c r="D112" s="18">
        <f t="shared" ref="D112:D119" si="1">C112</f>
        <v>0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3949424.44</v>
      </c>
      <c r="D117" s="18">
        <f t="shared" si="1"/>
        <v>3949424.44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48658.61</v>
      </c>
      <c r="D119" s="18">
        <f t="shared" si="1"/>
        <v>48658.61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766149.03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766149.03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  <row r="189" spans="1:6" ht="12.75" x14ac:dyDescent="0.2">
      <c r="A189" s="162" t="s">
        <v>602</v>
      </c>
      <c r="B189" s="162"/>
      <c r="D189" s="162" t="s">
        <v>604</v>
      </c>
      <c r="E189" s="162"/>
      <c r="F189" s="162"/>
    </row>
    <row r="190" spans="1:6" ht="12.75" x14ac:dyDescent="0.2">
      <c r="A190" s="162" t="s">
        <v>603</v>
      </c>
      <c r="B190" s="162"/>
      <c r="D190" s="162" t="s">
        <v>605</v>
      </c>
      <c r="E190" s="162"/>
      <c r="F190" s="162"/>
    </row>
  </sheetData>
  <sheetProtection formatCells="0" formatColumns="0" formatRows="0" insertColumns="0" insertRows="0" insertHyperlinks="0" deleteColumns="0" deleteRows="0" sort="0" autoFilter="0" pivotTables="0"/>
  <mergeCells count="8">
    <mergeCell ref="A190:B190"/>
    <mergeCell ref="D189:F189"/>
    <mergeCell ref="D190:F190"/>
    <mergeCell ref="A1:F1"/>
    <mergeCell ref="A2:F2"/>
    <mergeCell ref="A3:F3"/>
    <mergeCell ref="A4:F4"/>
    <mergeCell ref="A189:B189"/>
  </mergeCells>
  <printOptions horizontalCentered="1"/>
  <pageMargins left="0.11811023622047245" right="0.11811023622047245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C31" sqref="C31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5" t="s">
        <v>600</v>
      </c>
      <c r="B1" s="175"/>
      <c r="C1" s="175"/>
      <c r="D1" s="21" t="s">
        <v>497</v>
      </c>
      <c r="E1" s="22">
        <v>2024</v>
      </c>
    </row>
    <row r="2" spans="1:5" ht="18.95" customHeight="1" x14ac:dyDescent="0.2">
      <c r="A2" s="175" t="s">
        <v>503</v>
      </c>
      <c r="B2" s="175"/>
      <c r="C2" s="175"/>
      <c r="D2" s="21" t="s">
        <v>498</v>
      </c>
      <c r="E2" s="22" t="s">
        <v>500</v>
      </c>
    </row>
    <row r="3" spans="1:5" ht="18.95" customHeight="1" x14ac:dyDescent="0.2">
      <c r="A3" s="175" t="s">
        <v>601</v>
      </c>
      <c r="B3" s="175"/>
      <c r="C3" s="175"/>
      <c r="D3" s="21" t="s">
        <v>499</v>
      </c>
      <c r="E3" s="22">
        <v>4</v>
      </c>
    </row>
    <row r="4" spans="1:5" ht="18.95" customHeight="1" x14ac:dyDescent="0.2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448550801.32999998</v>
      </c>
    </row>
    <row r="10" spans="1:5" x14ac:dyDescent="0.2">
      <c r="A10" s="27">
        <v>3120</v>
      </c>
      <c r="B10" s="23" t="s">
        <v>383</v>
      </c>
      <c r="C10" s="28">
        <v>6143321.2400000002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-1144202.81</v>
      </c>
    </row>
    <row r="16" spans="1:5" x14ac:dyDescent="0.2">
      <c r="A16" s="27">
        <v>3220</v>
      </c>
      <c r="B16" s="23" t="s">
        <v>387</v>
      </c>
      <c r="C16" s="28">
        <v>-117410899.48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90.08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90.08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  <row r="44" spans="1:6" ht="12.75" x14ac:dyDescent="0.2">
      <c r="A44" s="162" t="s">
        <v>602</v>
      </c>
      <c r="B44" s="162"/>
      <c r="D44" s="174" t="s">
        <v>604</v>
      </c>
      <c r="E44" s="174"/>
      <c r="F44" s="174"/>
    </row>
    <row r="45" spans="1:6" ht="12.75" x14ac:dyDescent="0.2">
      <c r="A45" s="162" t="s">
        <v>603</v>
      </c>
      <c r="B45" s="162"/>
      <c r="D45" s="174" t="s">
        <v>605</v>
      </c>
      <c r="E45" s="174"/>
      <c r="F45" s="174"/>
    </row>
  </sheetData>
  <sheetProtection formatCells="0" formatColumns="0" formatRows="0" insertColumns="0" insertRows="0" insertHyperlinks="0" deleteColumns="0" deleteRows="0" sort="0" autoFilter="0" pivotTables="0"/>
  <mergeCells count="8">
    <mergeCell ref="D45:F45"/>
    <mergeCell ref="A44:B44"/>
    <mergeCell ref="A45:B45"/>
    <mergeCell ref="A1:C1"/>
    <mergeCell ref="A2:C2"/>
    <mergeCell ref="A3:C3"/>
    <mergeCell ref="A4:C4"/>
    <mergeCell ref="D44:F44"/>
  </mergeCells>
  <printOptions horizontalCentered="1"/>
  <pageMargins left="0.11811023622047245" right="0.31496062992125984" top="1.5354330708661419" bottom="1.1417322834645669" header="0.31496062992125984" footer="0.31496062992125984"/>
  <pageSetup scale="8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2"/>
  <sheetViews>
    <sheetView zoomScale="130" zoomScaleNormal="130" workbookViewId="0">
      <selection sqref="A1:C1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5" t="s">
        <v>600</v>
      </c>
      <c r="B1" s="175"/>
      <c r="C1" s="175"/>
      <c r="D1" s="21" t="s">
        <v>497</v>
      </c>
      <c r="E1" s="22">
        <v>2024</v>
      </c>
    </row>
    <row r="2" spans="1:5" s="29" customFormat="1" ht="18.95" customHeight="1" x14ac:dyDescent="0.25">
      <c r="A2" s="175" t="s">
        <v>504</v>
      </c>
      <c r="B2" s="175"/>
      <c r="C2" s="175"/>
      <c r="D2" s="21" t="s">
        <v>498</v>
      </c>
      <c r="E2" s="22" t="s">
        <v>500</v>
      </c>
    </row>
    <row r="3" spans="1:5" s="29" customFormat="1" ht="18.95" customHeight="1" x14ac:dyDescent="0.25">
      <c r="A3" s="175" t="s">
        <v>601</v>
      </c>
      <c r="B3" s="175"/>
      <c r="C3" s="175"/>
      <c r="D3" s="21" t="s">
        <v>499</v>
      </c>
      <c r="E3" s="22">
        <v>4</v>
      </c>
    </row>
    <row r="4" spans="1:5" s="29" customFormat="1" ht="18.95" customHeight="1" x14ac:dyDescent="0.25">
      <c r="A4" s="175" t="s">
        <v>515</v>
      </c>
      <c r="B4" s="175"/>
      <c r="C4" s="175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7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8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25222527.390000001</v>
      </c>
      <c r="D10" s="28">
        <v>37977300.280000001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25222527.390000001</v>
      </c>
      <c r="D16" s="84">
        <f>SUM(D9:D15)</f>
        <v>37977300.280000001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7918941.8700000001</v>
      </c>
      <c r="D21" s="84">
        <f>SUM(D22:D28)</f>
        <v>3159799.63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7918941.8700000001</v>
      </c>
      <c r="D27" s="28">
        <v>3159799.63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2467013.8200000003</v>
      </c>
      <c r="D29" s="84">
        <f>SUM(D30:D37)</f>
        <v>1176505.3399999999</v>
      </c>
    </row>
    <row r="30" spans="1:4" x14ac:dyDescent="0.2">
      <c r="A30" s="27">
        <v>1241</v>
      </c>
      <c r="B30" s="23" t="s">
        <v>157</v>
      </c>
      <c r="C30" s="28">
        <v>2005545.04</v>
      </c>
      <c r="D30" s="28">
        <v>609355</v>
      </c>
    </row>
    <row r="31" spans="1:4" x14ac:dyDescent="0.2">
      <c r="A31" s="27">
        <v>1242</v>
      </c>
      <c r="B31" s="23" t="s">
        <v>158</v>
      </c>
      <c r="C31" s="28">
        <v>32516.78</v>
      </c>
      <c r="D31" s="28">
        <v>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183418.86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428952</v>
      </c>
      <c r="D35" s="28">
        <v>383731.48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10385955.690000001</v>
      </c>
      <c r="D44" s="84">
        <f>D21+D29+D38</f>
        <v>4336304.97</v>
      </c>
    </row>
    <row r="45" spans="1:5" x14ac:dyDescent="0.2">
      <c r="E45" s="156"/>
    </row>
    <row r="46" spans="1:5" x14ac:dyDescent="0.2">
      <c r="A46" s="25" t="s">
        <v>591</v>
      </c>
      <c r="B46" s="25"/>
      <c r="C46" s="25"/>
      <c r="D46" s="25"/>
      <c r="E46" s="157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8"/>
    </row>
    <row r="48" spans="1:5" x14ac:dyDescent="0.2">
      <c r="A48" s="34">
        <v>3210</v>
      </c>
      <c r="B48" s="35" t="s">
        <v>520</v>
      </c>
      <c r="C48" s="84">
        <v>-1144202.81</v>
      </c>
      <c r="D48" s="84">
        <v>9180789.0700000003</v>
      </c>
      <c r="E48" s="156"/>
    </row>
    <row r="49" spans="1:4" x14ac:dyDescent="0.2">
      <c r="A49" s="27"/>
      <c r="B49" s="85" t="s">
        <v>509</v>
      </c>
      <c r="C49" s="84">
        <f>C54+C66+C94+C97+C50</f>
        <v>4987502.43</v>
      </c>
      <c r="D49" s="84">
        <f>D54+D66+D94+D97+D50</f>
        <v>5781221.6600000001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4987502.43</v>
      </c>
      <c r="D66" s="84">
        <f>D67+D76+D79+D85</f>
        <v>5781221.6600000001</v>
      </c>
    </row>
    <row r="67" spans="1:4" x14ac:dyDescent="0.2">
      <c r="A67" s="27">
        <v>5510</v>
      </c>
      <c r="B67" s="23" t="s">
        <v>357</v>
      </c>
      <c r="C67" s="28">
        <f>SUM(C68:C75)</f>
        <v>4987502.43</v>
      </c>
      <c r="D67" s="28">
        <f>SUM(D68:D75)</f>
        <v>5781221.6600000001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4987502.43</v>
      </c>
      <c r="D72" s="28">
        <v>5781221.6600000001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306500</v>
      </c>
      <c r="D103" s="84">
        <f>+D104</f>
        <v>14614370.189999999</v>
      </c>
    </row>
    <row r="104" spans="1:4" x14ac:dyDescent="0.2">
      <c r="A104" s="100">
        <v>3100</v>
      </c>
      <c r="B104" s="106" t="s">
        <v>540</v>
      </c>
      <c r="C104" s="107">
        <f>SUM(C105:C108)</f>
        <v>306500</v>
      </c>
      <c r="D104" s="107">
        <f>SUM(D105:D108)</f>
        <v>14614370.189999999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306500</v>
      </c>
      <c r="D107" s="109">
        <v>69500</v>
      </c>
    </row>
    <row r="108" spans="1:4" x14ac:dyDescent="0.2">
      <c r="A108" s="103"/>
      <c r="B108" s="108" t="s">
        <v>544</v>
      </c>
      <c r="C108" s="109">
        <v>0</v>
      </c>
      <c r="D108" s="109">
        <v>14544870.189999999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12.15</v>
      </c>
      <c r="D112" s="102">
        <f>+D113+D135</f>
        <v>7.0000000000000007E-2</v>
      </c>
    </row>
    <row r="113" spans="1:4" x14ac:dyDescent="0.2">
      <c r="A113" s="100">
        <v>4300</v>
      </c>
      <c r="B113" s="106" t="s">
        <v>595</v>
      </c>
      <c r="C113" s="107">
        <f>C127+C114+C117+C123+C125</f>
        <v>12.15</v>
      </c>
      <c r="D113" s="111">
        <f>D127+D114+D117+D123+D125</f>
        <v>7.0000000000000007E-2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12.15</v>
      </c>
      <c r="D127" s="141">
        <f>SUM(D128:D134)</f>
        <v>7.0000000000000007E-2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12.15</v>
      </c>
      <c r="D134" s="109">
        <v>7.0000000000000007E-2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4149787.4699999997</v>
      </c>
      <c r="D145" s="84">
        <f>D48+D49+D103-D109-D112</f>
        <v>29576380.850000001</v>
      </c>
    </row>
    <row r="147" spans="1:4" x14ac:dyDescent="0.2">
      <c r="B147" s="23" t="s">
        <v>517</v>
      </c>
    </row>
    <row r="161" spans="1:6" ht="12" x14ac:dyDescent="0.2">
      <c r="A161" s="174" t="s">
        <v>602</v>
      </c>
      <c r="B161" s="174"/>
      <c r="D161" s="174" t="s">
        <v>604</v>
      </c>
      <c r="E161" s="174"/>
      <c r="F161" s="174"/>
    </row>
    <row r="162" spans="1:6" ht="12" x14ac:dyDescent="0.2">
      <c r="A162" s="174" t="s">
        <v>603</v>
      </c>
      <c r="B162" s="174"/>
      <c r="D162" s="174" t="s">
        <v>605</v>
      </c>
      <c r="E162" s="174"/>
      <c r="F162" s="174"/>
    </row>
  </sheetData>
  <sheetProtection formatCells="0" formatColumns="0" formatRows="0" insertColumns="0" insertRows="0" insertHyperlinks="0" deleteColumns="0" deleteRows="0" sort="0" autoFilter="0" pivotTables="0"/>
  <mergeCells count="8">
    <mergeCell ref="A162:B162"/>
    <mergeCell ref="D161:F161"/>
    <mergeCell ref="D162:F162"/>
    <mergeCell ref="A1:C1"/>
    <mergeCell ref="A2:C2"/>
    <mergeCell ref="A3:C3"/>
    <mergeCell ref="A4:C4"/>
    <mergeCell ref="A161:B161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rintOptions horizontalCentered="1"/>
  <pageMargins left="0.11811023622047245" right="0.11811023622047245" top="0.74803149606299213" bottom="0.74803149606299213" header="0.31496062992125984" footer="0.31496062992125984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workbookViewId="0">
      <selection activeCell="C6" sqref="C6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6" t="s">
        <v>600</v>
      </c>
      <c r="B1" s="177"/>
      <c r="C1" s="178"/>
    </row>
    <row r="2" spans="1:3" s="30" customFormat="1" ht="18" customHeight="1" x14ac:dyDescent="0.25">
      <c r="A2" s="179" t="s">
        <v>505</v>
      </c>
      <c r="B2" s="180"/>
      <c r="C2" s="181"/>
    </row>
    <row r="3" spans="1:3" s="30" customFormat="1" ht="18" customHeight="1" x14ac:dyDescent="0.25">
      <c r="A3" s="179" t="s">
        <v>601</v>
      </c>
      <c r="B3" s="180"/>
      <c r="C3" s="181"/>
    </row>
    <row r="4" spans="1:3" s="32" customFormat="1" ht="18" customHeight="1" x14ac:dyDescent="0.2">
      <c r="A4" s="182" t="s">
        <v>506</v>
      </c>
      <c r="B4" s="183"/>
      <c r="C4" s="184"/>
    </row>
    <row r="5" spans="1:3" s="32" customFormat="1" ht="18" customHeight="1" x14ac:dyDescent="0.2">
      <c r="A5" s="185" t="s">
        <v>405</v>
      </c>
      <c r="B5" s="186"/>
      <c r="C5" s="147">
        <v>2024</v>
      </c>
    </row>
    <row r="6" spans="1:3" x14ac:dyDescent="0.2">
      <c r="A6" s="47" t="s">
        <v>434</v>
      </c>
      <c r="B6" s="47"/>
      <c r="C6" s="92">
        <v>153221947.16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12.15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12.15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306500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306500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152915459.31</v>
      </c>
    </row>
    <row r="23" spans="1:3" x14ac:dyDescent="0.2">
      <c r="B23" s="31" t="s">
        <v>517</v>
      </c>
    </row>
    <row r="37" spans="1:5" ht="12.75" x14ac:dyDescent="0.2">
      <c r="A37" s="162" t="s">
        <v>602</v>
      </c>
      <c r="B37" s="162"/>
      <c r="C37" s="162" t="s">
        <v>604</v>
      </c>
      <c r="D37" s="162"/>
      <c r="E37" s="162"/>
    </row>
    <row r="38" spans="1:5" ht="12.75" x14ac:dyDescent="0.2">
      <c r="A38" s="162" t="s">
        <v>603</v>
      </c>
      <c r="B38" s="162"/>
      <c r="C38" s="162" t="s">
        <v>605</v>
      </c>
      <c r="D38" s="162"/>
      <c r="E38" s="162"/>
    </row>
  </sheetData>
  <mergeCells count="9">
    <mergeCell ref="C37:E37"/>
    <mergeCell ref="C38:E38"/>
    <mergeCell ref="A37:B37"/>
    <mergeCell ref="A38:B38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1.1417322834645669" bottom="0.94488188976377963" header="0.31496062992125984" footer="0.31496062992125984"/>
  <pageSetup scale="96"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GridLines="0" workbookViewId="0">
      <selection activeCell="C27" sqref="C2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7" t="s">
        <v>600</v>
      </c>
      <c r="B1" s="188"/>
      <c r="C1" s="189"/>
    </row>
    <row r="2" spans="1:3" s="33" customFormat="1" ht="18.95" customHeight="1" x14ac:dyDescent="0.25">
      <c r="A2" s="190" t="s">
        <v>507</v>
      </c>
      <c r="B2" s="191"/>
      <c r="C2" s="192"/>
    </row>
    <row r="3" spans="1:3" s="33" customFormat="1" ht="18.95" customHeight="1" x14ac:dyDescent="0.25">
      <c r="A3" s="190" t="s">
        <v>601</v>
      </c>
      <c r="B3" s="191"/>
      <c r="C3" s="192"/>
    </row>
    <row r="4" spans="1:3" x14ac:dyDescent="0.2">
      <c r="A4" s="182" t="s">
        <v>506</v>
      </c>
      <c r="B4" s="183"/>
      <c r="C4" s="184"/>
    </row>
    <row r="5" spans="1:3" ht="22.15" customHeight="1" x14ac:dyDescent="0.2">
      <c r="A5" s="193" t="s">
        <v>405</v>
      </c>
      <c r="B5" s="194"/>
      <c r="C5" s="147">
        <v>2024</v>
      </c>
    </row>
    <row r="6" spans="1:3" x14ac:dyDescent="0.2">
      <c r="A6" s="72" t="s">
        <v>447</v>
      </c>
      <c r="B6" s="47"/>
      <c r="C6" s="96">
        <v>159458115.38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10385955.690000001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2005545.04</v>
      </c>
    </row>
    <row r="12" spans="1:3" x14ac:dyDescent="0.2">
      <c r="A12" s="78">
        <v>2.4</v>
      </c>
      <c r="B12" s="65" t="s">
        <v>158</v>
      </c>
      <c r="C12" s="97">
        <v>32516.78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428952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7918941.8700000001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0</v>
      </c>
    </row>
    <row r="32" spans="1:3" x14ac:dyDescent="0.2">
      <c r="A32" s="78" t="s">
        <v>469</v>
      </c>
      <c r="B32" s="65" t="s">
        <v>357</v>
      </c>
      <c r="C32" s="97">
        <v>0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149072159.69</v>
      </c>
    </row>
    <row r="42" spans="1:3" x14ac:dyDescent="0.2">
      <c r="B42" s="31" t="s">
        <v>517</v>
      </c>
    </row>
    <row r="58" spans="1:6" ht="12.75" x14ac:dyDescent="0.2">
      <c r="A58" s="162" t="s">
        <v>602</v>
      </c>
      <c r="B58" s="162"/>
      <c r="C58" s="162" t="s">
        <v>604</v>
      </c>
      <c r="D58" s="162"/>
      <c r="E58" s="162"/>
      <c r="F58" s="161"/>
    </row>
    <row r="59" spans="1:6" ht="12.75" x14ac:dyDescent="0.2">
      <c r="A59" s="162" t="s">
        <v>603</v>
      </c>
      <c r="B59" s="162"/>
      <c r="C59" s="162" t="s">
        <v>605</v>
      </c>
      <c r="D59" s="162"/>
      <c r="E59" s="162"/>
      <c r="F59" s="161"/>
    </row>
  </sheetData>
  <mergeCells count="9">
    <mergeCell ref="A58:B58"/>
    <mergeCell ref="A59:B59"/>
    <mergeCell ref="C58:E58"/>
    <mergeCell ref="C59:E59"/>
    <mergeCell ref="A1:C1"/>
    <mergeCell ref="A2:C2"/>
    <mergeCell ref="A3:C3"/>
    <mergeCell ref="A4:C4"/>
    <mergeCell ref="A5:B5"/>
  </mergeCells>
  <printOptions horizontalCentered="1"/>
  <pageMargins left="0.11811023622047245" right="0.11811023622047245" top="0.74803149606299213" bottom="0.74803149606299213" header="0.31496062992125984" footer="0.31496062992125984"/>
  <pageSetup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4" style="23" bestFit="1" customWidth="1"/>
    <col min="4" max="4" width="16.28515625" style="23" bestFit="1" customWidth="1"/>
    <col min="5" max="5" width="16.7109375" style="23" bestFit="1" customWidth="1"/>
    <col min="6" max="6" width="10.85546875" style="23" bestFit="1" customWidth="1"/>
    <col min="7" max="7" width="17.140625" style="23" bestFit="1" customWidth="1"/>
    <col min="8" max="8" width="9.28515625" style="23" bestFit="1" customWidth="1"/>
    <col min="9" max="9" width="11" style="23" bestFit="1" customWidth="1"/>
    <col min="10" max="10" width="14.140625" style="23" bestFit="1" customWidth="1"/>
    <col min="11" max="16384" width="9.140625" style="23"/>
  </cols>
  <sheetData>
    <row r="1" spans="1:10" ht="18.95" customHeight="1" x14ac:dyDescent="0.2">
      <c r="A1" s="175" t="s">
        <v>600</v>
      </c>
      <c r="B1" s="196"/>
      <c r="C1" s="196"/>
      <c r="D1" s="196"/>
      <c r="E1" s="196"/>
      <c r="F1" s="196"/>
      <c r="G1" s="21" t="s">
        <v>497</v>
      </c>
      <c r="H1" s="22">
        <v>2024</v>
      </c>
    </row>
    <row r="2" spans="1:10" ht="18.95" customHeight="1" x14ac:dyDescent="0.2">
      <c r="A2" s="175" t="s">
        <v>508</v>
      </c>
      <c r="B2" s="196"/>
      <c r="C2" s="196"/>
      <c r="D2" s="196"/>
      <c r="E2" s="196"/>
      <c r="F2" s="196"/>
      <c r="G2" s="21" t="s">
        <v>498</v>
      </c>
      <c r="H2" s="22" t="s">
        <v>500</v>
      </c>
    </row>
    <row r="3" spans="1:10" ht="18.95" customHeight="1" x14ac:dyDescent="0.2">
      <c r="A3" s="197" t="s">
        <v>601</v>
      </c>
      <c r="B3" s="198"/>
      <c r="C3" s="198"/>
      <c r="D3" s="198"/>
      <c r="E3" s="198"/>
      <c r="F3" s="198"/>
      <c r="G3" s="21" t="s">
        <v>499</v>
      </c>
      <c r="H3" s="22">
        <v>4</v>
      </c>
    </row>
    <row r="4" spans="1:10" x14ac:dyDescent="0.2">
      <c r="A4" s="197" t="str">
        <f>'Notas a los Edos Financieros'!A4</f>
        <v>(Cifras en Pesos)</v>
      </c>
      <c r="B4" s="198"/>
      <c r="C4" s="198"/>
      <c r="D4" s="198"/>
      <c r="E4" s="198"/>
      <c r="F4" s="198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40" t="s">
        <v>606</v>
      </c>
    </row>
    <row r="38" spans="1:6" x14ac:dyDescent="0.2">
      <c r="C38" s="28"/>
      <c r="D38" s="28"/>
      <c r="E38" s="28"/>
      <c r="F38" s="28"/>
    </row>
    <row r="39" spans="1:6" x14ac:dyDescent="0.2">
      <c r="B39" s="195" t="s">
        <v>552</v>
      </c>
      <c r="C39" s="195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130768032.63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-17003422.989999998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39457337.519999996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-153221947.16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5" t="s">
        <v>553</v>
      </c>
      <c r="C48" s="195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-130768032.63</v>
      </c>
    </row>
    <row r="51" spans="1:3" x14ac:dyDescent="0.2">
      <c r="A51" s="23">
        <v>8220</v>
      </c>
      <c r="B51" s="112" t="s">
        <v>46</v>
      </c>
      <c r="C51" s="114">
        <v>5908028.8600000003</v>
      </c>
    </row>
    <row r="52" spans="1:3" x14ac:dyDescent="0.2">
      <c r="A52" s="23">
        <v>8230</v>
      </c>
      <c r="B52" s="112" t="s">
        <v>599</v>
      </c>
      <c r="C52" s="114">
        <v>-36683298.700000003</v>
      </c>
    </row>
    <row r="53" spans="1:3" x14ac:dyDescent="0.2">
      <c r="A53" s="23">
        <v>8240</v>
      </c>
      <c r="B53" s="112" t="s">
        <v>45</v>
      </c>
      <c r="C53" s="114">
        <v>2085187.09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159458115.38</v>
      </c>
    </row>
    <row r="58" spans="1:3" x14ac:dyDescent="0.2">
      <c r="B58" s="14" t="s">
        <v>517</v>
      </c>
    </row>
    <row r="69" spans="1:6" ht="12.75" x14ac:dyDescent="0.2">
      <c r="A69" s="162" t="s">
        <v>602</v>
      </c>
      <c r="B69" s="162"/>
      <c r="D69" s="162" t="s">
        <v>604</v>
      </c>
      <c r="E69" s="162"/>
      <c r="F69" s="162"/>
    </row>
    <row r="70" spans="1:6" ht="12.75" x14ac:dyDescent="0.2">
      <c r="A70" s="162" t="s">
        <v>603</v>
      </c>
      <c r="B70" s="162"/>
      <c r="D70" s="162" t="s">
        <v>605</v>
      </c>
      <c r="E70" s="162"/>
      <c r="F70" s="162"/>
    </row>
  </sheetData>
  <sheetProtection formatCells="0" formatColumns="0" formatRows="0" insertColumns="0" insertRows="0" insertHyperlinks="0" deleteColumns="0" deleteRows="0" sort="0" autoFilter="0" pivotTables="0"/>
  <mergeCells count="10">
    <mergeCell ref="A1:F1"/>
    <mergeCell ref="A2:F2"/>
    <mergeCell ref="A3:F3"/>
    <mergeCell ref="B39:C39"/>
    <mergeCell ref="A4:F4"/>
    <mergeCell ref="A69:B69"/>
    <mergeCell ref="A70:B70"/>
    <mergeCell ref="D69:F69"/>
    <mergeCell ref="D70:F70"/>
    <mergeCell ref="B48:C48"/>
  </mergeCells>
  <printOptions horizontalCentered="1"/>
  <pageMargins left="0.11811023622047245" right="0.11811023622047245" top="0.35433070866141736" bottom="0.35433070866141736" header="0.31496062992125984" footer="0.31496062992125984"/>
  <pageSetup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2025-01-28T14:37:17Z</cp:lastPrinted>
  <dcterms:created xsi:type="dcterms:W3CDTF">2012-12-11T20:36:24Z</dcterms:created>
  <dcterms:modified xsi:type="dcterms:W3CDTF">2025-01-29T19:50:52Z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