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\Documents\2024 PILI\ESTADOS FINANCIEROS DEL 2024\Marzo\INFORMACION CONTABLE\09-NDM\"/>
    </mc:Choice>
  </mc:AlternateContent>
  <bookViews>
    <workbookView xWindow="0" yWindow="0" windowWidth="14115" windowHeight="9525" tabRatio="863"/>
  </bookViews>
  <sheets>
    <sheet name="Notas a los Edos Financieros" sheetId="1" r:id="rId1"/>
    <sheet name="ACT" sheetId="60" r:id="rId2"/>
    <sheet name="ESF" sheetId="59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1">ACT!$A$1:$E$230</definedName>
    <definedName name="_xlnm.Print_Area" localSheetId="6">Conciliacion_Eg!$A$1:$E$54</definedName>
    <definedName name="_xlnm.Print_Area" localSheetId="5">Conciliacion_Ig!$A$1:$E$34</definedName>
    <definedName name="_xlnm.Print_Area" localSheetId="4">EFE!$A$1:$E$127</definedName>
    <definedName name="_xlnm.Print_Area" localSheetId="2">ESF!$A$1:$I$163</definedName>
    <definedName name="_xlnm.Print_Area" localSheetId="7">Memoria!$A$1:$J$73</definedName>
    <definedName name="_xlnm.Print_Area" localSheetId="0">'Notas a los Edos Financieros'!$A$1:$E$55</definedName>
    <definedName name="_xlnm.Print_Area" localSheetId="3">VHP!$A$1:$E$40</definedName>
  </definedNames>
  <calcPr calcId="162913"/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48" i="65" l="1"/>
  <c r="B37" i="65"/>
  <c r="B50" i="65"/>
  <c r="B39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06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<sst xmlns="http://schemas.openxmlformats.org/spreadsheetml/2006/main" count="842" uniqueCount="588">
  <si>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</si>
  <si>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</si>
  <si>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</si>
  <si>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</si>
  <si>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</si>
  <si>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</si>
  <si>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</si>
  <si>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</si>
  <si>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</si>
  <si>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</si>
  <si>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</si>
  <si>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</si>
  <si>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</si>
  <si>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</si>
  <si>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</si>
  <si>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</si>
  <si>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</si>
  <si>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</si>
  <si>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</si>
  <si>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</si>
  <si>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</si>
  <si>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</si>
  <si>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</si>
  <si>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</si>
  <si>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</si>
  <si>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</si>
  <si>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</si>
  <si>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</si>
  <si>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</si>
  <si>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</si>
  <si>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</si>
  <si>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</si>
  <si>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</si>
  <si>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</si>
  <si>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</si>
  <si>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</si>
  <si>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</si>
  <si>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</si>
  <si>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</si>
  <si>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</si>
  <si>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</si>
  <si>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</si>
  <si>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</si>
  <si>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</si>
  <si>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</si>
  <si>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</si>
  <si>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</si>
  <si>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</si>
  <si>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</si>
  <si>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</si>
  <si>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</si>
  <si>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</si>
  <si>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</si>
  <si>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</si>
  <si>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</si>
  <si>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</si>
  <si>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</si>
  <si>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</si>
  <si>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</si>
  <si>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</si>
  <si>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</si>
  <si>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</si>
  <si>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</si>
  <si>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</si>
  <si>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</si>
  <si>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</si>
  <si>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</si>
  <si>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</si>
  <si>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</si>
  <si>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</si>
  <si>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</si>
  <si>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</si>
  <si>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</si>
  <si>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</si>
  <si>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</si>
  <si>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</si>
  <si>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</si>
  <si>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</si>
  <si>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</si>
  <si>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</si>
  <si>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</si>
  <si>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</si>
  <si>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</si>
  <si>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</si>
  <si>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</si>
  <si>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</si>
  <si>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</si>
  <si>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</si>
  <si>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</si>
  <si>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</si>
  <si>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</si>
  <si>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</si>
  <si>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</si>
  <si>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</si>
  <si>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</si>
  <si>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</si>
  <si>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</si>
  <si>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</si>
  <si>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</si>
  <si>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</si>
  <si>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</si>
  <si>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</si>
  <si>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</si>
  <si>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</si>
  <si>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</si>
  <si>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</si>
  <si>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</si>
  <si>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</si>
  <si>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</si>
  <si>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</si>
  <si>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</si>
  <si>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</si>
  <si>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</si>
  <si>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</si>
  <si>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</si>
  <si>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</si>
  <si>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</si>
  <si>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</si>
  <si>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</si>
  <si>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</si>
  <si>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</si>
  <si>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</si>
  <si>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</si>
  <si>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</si>
  <si>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</si>
  <si>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</si>
  <si>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</si>
  <si>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</si>
  <si>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</si>
  <si>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</si>
  <si>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</si>
  <si>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</si>
  <si>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</si>
  <si>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</si>
  <si>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</si>
  <si>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</si>
  <si>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</si>
  <si>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</si>
  <si>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</si>
  <si>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</si>
  <si>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</si>
  <si>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</si>
  <si>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</si>
  <si>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</si>
  <si>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</si>
  <si>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</si>
  <si>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</si>
  <si>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</si>
  <si>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</si>
  <si>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</si>
  <si>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</si>
  <si>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</si>
  <si>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</si>
  <si>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</si>
  <si>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</si>
  <si>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</si>
  <si>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</si>
  <si>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</si>
  <si>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</si>
  <si>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</si>
  <si>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</si>
  <si>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</si>
  <si>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</si>
  <si>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</si>
  <si>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</si>
  <si>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</si>
  <si>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</si>
  <si>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</si>
  <si>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</si>
  <si>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</si>
  <si>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</si>
  <si>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</si>
  <si>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</si>
  <si>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</si>
  <si>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</si>
  <si>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</si>
  <si>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</si>
  <si>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</si>
  <si>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</si>
  <si>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</si>
  <si>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</si>
  <si>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</si>
  <si>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</si>
  <si>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</si>
  <si>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</si>
  <si>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</si>
  <si>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</si>
  <si>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</si>
  <si>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</si>
  <si>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</si>
  <si>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</si>
  <si>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</si>
  <si>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</si>
  <si>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</si>
  <si>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</si>
  <si>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</si>
  <si>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</si>
  <si>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</si>
  <si>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</si>
  <si>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</si>
  <si>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</si>
  <si>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</si>
  <si>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</si>
  <si>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</si>
  <si>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</si>
  <si>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</si>
  <si>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</si>
  <si>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</si>
  <si>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</si>
  <si>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</si>
  <si>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</si>
  <si>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</si>
  <si>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</si>
  <si>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</si>
  <si>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</si>
  <si>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</si>
  <si>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</si>
  <si>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</si>
  <si>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</si>
  <si>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</si>
  <si>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</si>
  <si>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</si>
  <si>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</si>
  <si>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</si>
  <si>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</si>
  <si>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</si>
  <si>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</si>
  <si>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</si>
  <si>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</si>
  <si>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</si>
  <si>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</si>
  <si>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</si>
  <si>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</si>
  <si>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</si>
  <si>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</si>
  <si>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</si>
  <si>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</si>
  <si>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</si>
  <si>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</si>
  <si>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</si>
  <si>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</si>
  <si>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</si>
  <si>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</si>
  <si>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</si>
  <si>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</si>
  <si>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</si>
  <si>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</si>
  <si>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</si>
  <si>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</si>
  <si>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</si>
  <si>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</si>
  <si>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</si>
  <si>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</si>
  <si>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</si>
  <si>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</si>
  <si>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</si>
  <si>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</si>
  <si>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</si>
  <si>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</si>
  <si>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</si>
  <si>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</si>
  <si>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</si>
  <si>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</si>
  <si>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</si>
  <si>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</si>
  <si>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</si>
  <si>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</si>
  <si>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</si>
  <si>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</si>
  <si>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</si>
  <si>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</si>
  <si>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</si>
  <si>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</si>
  <si>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</si>
  <si>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</si>
  <si>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</si>
  <si>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</si>
  <si>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</si>
  <si>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</si>
  <si>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</si>
  <si>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</si>
  <si>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</si>
  <si>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</si>
  <si>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</si>
  <si>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</si>
  <si>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</si>
  <si>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</si>
  <si>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</si>
  <si>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</si>
  <si>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</si>
  <si>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</si>
  <si>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</si>
  <si>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</si>
  <si>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</si>
  <si>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</si>
  <si>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</si>
  <si>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</si>
  <si>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</si>
  <si>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</si>
  <si>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</si>
  <si>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</si>
  <si>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</si>
  <si>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</si>
  <si>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</si>
  <si>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</si>
  <si>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</si>
  <si>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</si>
  <si>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</si>
  <si>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</si>
  <si>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</si>
  <si>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</si>
  <si>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</si>
  <si>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</si>
  <si>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</si>
  <si>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</si>
  <si>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</si>
  <si>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</si>
  <si>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</si>
  <si>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</si>
  <si>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</si>
  <si>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</si>
  <si>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</si>
  <si>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</si>
  <si>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</si>
  <si>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</si>
  <si>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</si>
  <si>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</si>
  <si>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</si>
  <si>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</si>
  <si>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</si>
  <si>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</si>
  <si>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</si>
  <si>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</si>
  <si>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</si>
  <si>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</si>
  <si>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</si>
  <si>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</si>
  <si>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</si>
  <si>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</si>
  <si>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</si>
  <si>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</si>
  <si>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</si>
  <si>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</si>
  <si>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</si>
  <si>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</si>
  <si>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</si>
  <si>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</si>
  <si>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</si>
  <si>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</si>
  <si>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</si>
  <si>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</si>
  <si>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</si>
  <si>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</si>
  <si>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</si>
  <si>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</si>
  <si>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</si>
  <si>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</si>
  <si>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</si>
  <si>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</si>
  <si>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</si>
  <si>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</si>
  <si>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</si>
  <si>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</si>
  <si>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</si>
  <si>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</si>
  <si>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</si>
  <si>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</si>
  <si>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</si>
  <si>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</si>
  <si>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</si>
  <si>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</si>
  <si>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</si>
  <si>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</si>
  <si>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</si>
  <si>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</si>
  <si>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</si>
  <si>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</si>
  <si>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</si>
  <si>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</si>
  <si>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</si>
  <si>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</si>
  <si>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</si>
  <si>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</si>
  <si>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</si>
  <si>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</si>
  <si>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</si>
  <si>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</si>
  <si>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</si>
  <si>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</si>
  <si>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</si>
  <si>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</si>
  <si>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</si>
  <si>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</si>
  <si>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</si>
  <si>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</si>
  <si>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</si>
  <si>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</si>
  <si>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</si>
  <si>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</si>
  <si>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</si>
  <si>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</si>
  <si>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</si>
  <si>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</si>
  <si>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</si>
  <si>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</si>
  <si>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</si>
  <si>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</si>
  <si>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</si>
  <si>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</si>
  <si>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</si>
  <si>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</si>
  <si>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</si>
  <si>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</si>
  <si>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</si>
  <si>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</si>
  <si>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</si>
  <si>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</si>
  <si>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</si>
  <si>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</si>
  <si>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</si>
  <si>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</si>
  <si>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</si>
  <si>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</si>
  <si>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</si>
  <si>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</si>
  <si>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</si>
  <si>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</si>
  <si>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</si>
  <si>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</si>
  <si>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</si>
  <si>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</si>
  <si>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</si>
  <si>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</si>
  <si>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</si>
  <si>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</si>
  <si>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</si>
  <si>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</si>
  <si>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</si>
  <si>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</si>
  <si>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</si>
  <si>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</si>
  <si>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</si>
  <si>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</si>
  <si>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</si>
  <si>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</si>
  <si>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</si>
  <si>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</si>
  <si>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</si>
  <si>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</si>
  <si>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</si>
  <si>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</si>
  <si>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</si>
  <si>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</si>
  <si>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</si>
  <si>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</si>
  <si>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</si>
  <si>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</si>
  <si>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</si>
  <si>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</si>
  <si>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</si>
  <si>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</si>
  <si>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</si>
  <si>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</si>
  <si>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</si>
  <si>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</si>
  <si>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</si>
  <si>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</si>
  <si>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</si>
  <si>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</si>
  <si>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</si>
  <si>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</si>
  <si>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</si>
  <si>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</si>
  <si>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</si>
  <si>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</si>
  <si>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</si>
  <si>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</si>
  <si>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</si>
  <si>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</si>
  <si>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</si>
  <si>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</si>
  <si>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</si>
  <si>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</si>
  <si>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</si>
  <si>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</si>
  <si>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</si>
  <si>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</si>
  <si>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</si>
  <si>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</si>
  <si>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</si>
  <si>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</si>
  <si>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</si>
  <si>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</si>
  <si>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</si>
  <si>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</si>
  <si>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</si>
  <si>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</si>
  <si>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</si>
  <si>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</si>
  <si>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</si>
  <si>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</si>
  <si>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</si>
  <si>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</si>
  <si>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</si>
  <si>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</si>
  <si>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</si>
  <si>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</si>
  <si>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</si>
  <si>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</si>
  <si>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</si>
  <si>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</si>
  <si>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</si>
  <si>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</si>
  <si>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</si>
  <si>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</si>
  <si>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</si>
  <si>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</si>
  <si>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</si>
  <si>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</si>
  <si>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</si>
  <si>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</si>
  <si>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</si>
  <si>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</si>
  <si>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</si>
  <si>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</si>
  <si>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</si>
  <si>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</si>
  <si>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</si>
  <si>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</si>
  <si>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</si>
  <si>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</si>
  <si>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</si>
  <si>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</si>
  <si>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</si>
  <si>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</si>
  <si>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</si>
  <si>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</si>
  <si>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</si>
  <si>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</si>
  <si>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</si>
  <si>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</si>
  <si>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</si>
  <si>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</si>
  <si>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</si>
  <si>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</si>
  <si>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</si>
  <si>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</si>
  <si>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</si>
  <si>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</si>
  <si>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</si>
  <si>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</si>
  <si>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</si>
  <si>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</si>
  <si>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</si>
  <si>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</si>
  <si>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</si>
  <si>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</si>
  <si>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</si>
  <si>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</si>
  <si>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</si>
  <si>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</si>
  <si>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</si>
  <si>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</si>
  <si>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</si>
  <si>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</si>
  <si>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</si>
  <si>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</si>
  <si>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</si>
  <si>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</si>
  <si>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</si>
  <si>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</si>
  <si>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</si>
  <si>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</si>
  <si>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</si>
  <si>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</si>
  <si>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</si>
  <si>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</si>
  <si>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</si>
  <si>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</si>
  <si>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</si>
  <si>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</si>
  <si>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</si>
  <si>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UNIVERSIDAD POLITÉCNICA DE GUANAJUATO</t>
  </si>
  <si>
    <t>Correspondiente del 1 de Enero al 31 de Marzo de 2024</t>
  </si>
  <si>
    <t>MTRO. IGNACIO LÓPEZ VALDOVINOS</t>
  </si>
  <si>
    <t>LIC. DANIEL RODOLFO TORRES CHONA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</si>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</sst>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0" fontId="5" fillId="0" borderId="0"/>
    <xf numFmtId="0" fontId="14" fillId="0" borderId="0" applyNumberFormat="0" applyFill="0" applyBorder="0" applyAlignment="0" applyProtection="0"/>
    <xf numFmtId="0" fontId="11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3" borderId="0" xfId="8" applyFont="1" applyFill="1" applyAlignment="1">
      <alignment horizontal="right" vertical="center"/>
    </xf>
    <xf numFmtId="0" fontId="12" fillId="3" borderId="0" xfId="8" applyFont="1" applyFill="1" applyAlignment="1">
      <alignment horizontal="lef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10" fillId="0" borderId="0" xfId="8" applyFont="1" applyAlignment="1">
      <alignment horizontal="center" vertical="center"/>
    </xf>
    <xf numFmtId="0" fontId="9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6" fillId="0" borderId="0" xfId="10" applyFont="1" applyBorder="1" applyAlignment="1">
      <alignment vertical="center"/>
    </xf>
    <xf numFmtId="0" fontId="6" fillId="0" borderId="0" xfId="10" applyFont="1" applyFill="1"/>
    <xf numFmtId="0" fontId="6" fillId="0" borderId="0" xfId="10" applyFont="1"/>
    <xf numFmtId="0" fontId="8" fillId="0" borderId="0" xfId="10" applyFont="1" applyBorder="1"/>
    <xf numFmtId="0" fontId="6" fillId="0" borderId="0" xfId="10" applyFont="1" applyBorder="1" applyAlignment="1">
      <alignment horizontal="center" vertical="center"/>
    </xf>
    <xf numFmtId="0" fontId="6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4" borderId="0" xfId="12" applyFont="1" applyFill="1"/>
    <xf numFmtId="0" fontId="13" fillId="5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7" borderId="2" xfId="13" applyFont="1" applyFill="1" applyBorder="1" applyAlignment="1">
      <alignment vertical="center"/>
    </xf>
    <xf numFmtId="0" fontId="6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0" fontId="6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7" borderId="1" xfId="13" applyFont="1" applyFill="1" applyBorder="1" applyAlignment="1">
      <alignment vertical="center"/>
    </xf>
    <xf numFmtId="0" fontId="6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6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2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3" fillId="5" borderId="0" xfId="9" applyFont="1" applyFill="1" applyAlignment="1">
      <alignment horizontal="center"/>
    </xf>
    <xf numFmtId="0" fontId="10" fillId="0" borderId="0" xfId="9" applyFont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9" fillId="0" borderId="0" xfId="9" applyFont="1" applyAlignment="1">
      <alignment horizontal="center"/>
    </xf>
    <xf numFmtId="0" fontId="9" fillId="0" borderId="0" xfId="9" applyFont="1"/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6" fillId="0" borderId="0" xfId="2" applyNumberFormat="1" applyFont="1" applyFill="1" applyBorder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0" fontId="13" fillId="5" borderId="0" xfId="9" applyFont="1" applyFill="1" applyAlignment="1">
      <alignment horizontal="center" vertical="center"/>
    </xf>
    <xf numFmtId="3" fontId="9" fillId="7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indent="1"/>
    </xf>
    <xf numFmtId="3" fontId="9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9" fillId="0" borderId="0" xfId="2" applyFont="1" applyFill="1" applyAlignment="1">
      <alignment horizontal="center"/>
    </xf>
    <xf numFmtId="0" fontId="9" fillId="0" borderId="0" xfId="2" applyFont="1" applyFill="1" applyAlignment="1"/>
    <xf numFmtId="4" fontId="9" fillId="0" borderId="0" xfId="19" applyNumberFormat="1" applyFont="1" applyFill="1"/>
    <xf numFmtId="0" fontId="10" fillId="0" borderId="0" xfId="2" applyFont="1" applyFill="1" applyAlignment="1">
      <alignment horizontal="center"/>
    </xf>
    <xf numFmtId="0" fontId="10" fillId="0" borderId="0" xfId="2" applyFont="1" applyFill="1"/>
    <xf numFmtId="4" fontId="10" fillId="0" borderId="0" xfId="19" applyNumberFormat="1" applyFont="1" applyFill="1"/>
    <xf numFmtId="0" fontId="1" fillId="0" borderId="0" xfId="2" applyFont="1" applyFill="1"/>
    <xf numFmtId="4" fontId="9" fillId="0" borderId="0" xfId="18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9" fillId="0" borderId="0" xfId="2" applyFont="1" applyFill="1"/>
    <xf numFmtId="0" fontId="9" fillId="0" borderId="0" xfId="2" applyFont="1" applyFill="1" applyAlignment="1">
      <alignment horizontal="left" indent="1"/>
    </xf>
    <xf numFmtId="4" fontId="9" fillId="0" borderId="0" xfId="2" applyNumberFormat="1" applyFont="1" applyFill="1"/>
    <xf numFmtId="0" fontId="9" fillId="0" borderId="0" xfId="9" applyFont="1" applyFill="1" applyAlignment="1">
      <alignment horizontal="center"/>
    </xf>
    <xf numFmtId="0" fontId="9" fillId="0" borderId="0" xfId="9" applyFont="1" applyFill="1"/>
    <xf numFmtId="4" fontId="9" fillId="0" borderId="0" xfId="9" applyNumberFormat="1" applyFont="1" applyFill="1"/>
    <xf numFmtId="0" fontId="10" fillId="0" borderId="0" xfId="8" applyFont="1" applyBorder="1"/>
    <xf numFmtId="0" fontId="8" fillId="7" borderId="13" xfId="13" applyFont="1" applyFill="1" applyBorder="1" applyAlignment="1">
      <alignment vertical="center"/>
    </xf>
    <xf numFmtId="0" fontId="8" fillId="7" borderId="18" xfId="13" applyFont="1" applyFill="1" applyBorder="1" applyAlignment="1">
      <alignment vertical="center"/>
    </xf>
    <xf numFmtId="0" fontId="9" fillId="0" borderId="2" xfId="13" applyFont="1" applyFill="1" applyBorder="1" applyAlignment="1">
      <alignment horizontal="center" vertical="center"/>
    </xf>
    <xf numFmtId="0" fontId="2" fillId="0" borderId="1" xfId="13" applyFont="1" applyBorder="1" applyAlignment="1">
      <alignment horizontal="left" vertical="center" indent="1"/>
    </xf>
    <xf numFmtId="4" fontId="10" fillId="0" borderId="1" xfId="13" applyNumberFormat="1" applyFont="1" applyBorder="1" applyAlignment="1">
      <alignment horizontal="right" vertical="center" wrapText="1" indent="1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9" fillId="0" borderId="14" xfId="13" applyFont="1" applyFill="1" applyBorder="1" applyAlignment="1">
      <alignment horizontal="center" vertical="center"/>
    </xf>
    <xf numFmtId="4" fontId="10" fillId="0" borderId="12" xfId="13" applyNumberFormat="1" applyFont="1" applyBorder="1" applyAlignment="1">
      <alignment horizontal="right" vertical="center" wrapText="1" indent="1"/>
    </xf>
    <xf numFmtId="0" fontId="1" fillId="0" borderId="1" xfId="9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2" fillId="3" borderId="0" xfId="8" applyFont="1" applyFill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3" borderId="0" xfId="9" applyFont="1" applyFill="1" applyAlignment="1">
      <alignment horizontal="center" vertical="center"/>
    </xf>
    <xf numFmtId="0" fontId="8" fillId="7" borderId="14" xfId="13" applyFont="1" applyFill="1" applyBorder="1" applyAlignment="1">
      <alignment horizontal="center" vertical="center"/>
    </xf>
    <xf numFmtId="0" fontId="8" fillId="7" borderId="11" xfId="13" applyFont="1" applyFill="1" applyBorder="1" applyAlignment="1">
      <alignment horizontal="center" vertical="center"/>
    </xf>
    <xf numFmtId="0" fontId="8" fillId="7" borderId="16" xfId="13" applyFont="1" applyFill="1" applyBorder="1" applyAlignment="1">
      <alignment horizontal="center" vertical="center"/>
    </xf>
    <xf numFmtId="0" fontId="8" fillId="7" borderId="10" xfId="13" applyFont="1" applyFill="1" applyBorder="1" applyAlignment="1">
      <alignment horizontal="center" vertical="center"/>
    </xf>
    <xf numFmtId="0" fontId="8" fillId="7" borderId="0" xfId="13" applyFont="1" applyFill="1" applyAlignment="1">
      <alignment horizontal="center" vertical="center"/>
    </xf>
    <xf numFmtId="0" fontId="8" fillId="7" borderId="17" xfId="13" applyFont="1" applyFill="1" applyBorder="1" applyAlignment="1">
      <alignment horizontal="center" vertical="center"/>
    </xf>
    <xf numFmtId="0" fontId="8" fillId="7" borderId="0" xfId="13" applyFont="1" applyFill="1" applyBorder="1" applyAlignment="1">
      <alignment horizontal="center" vertical="center"/>
    </xf>
    <xf numFmtId="0" fontId="8" fillId="7" borderId="13" xfId="13" applyFont="1" applyFill="1" applyBorder="1" applyAlignment="1">
      <alignment horizontal="center" vertical="center"/>
    </xf>
    <xf numFmtId="0" fontId="8" fillId="7" borderId="15" xfId="13" applyFont="1" applyFill="1" applyBorder="1" applyAlignment="1">
      <alignment horizontal="center" vertical="center"/>
    </xf>
    <xf numFmtId="0" fontId="8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9" fillId="3" borderId="0" xfId="9" applyFont="1" applyFill="1" applyAlignment="1">
      <alignment vertical="center"/>
    </xf>
    <xf numFmtId="0" fontId="9" fillId="3" borderId="0" xfId="9" applyFont="1" applyFill="1" applyAlignment="1">
      <alignment horizontal="center"/>
    </xf>
    <xf numFmtId="0" fontId="9" fillId="3" borderId="0" xfId="9" applyFont="1" applyFill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5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H38" sqref="H38"/>
    </sheetView>
  </sheetViews>
  <sheetFormatPr baseColWidth="10" defaultColWidth="12.85546875" defaultRowHeight="11.25" x14ac:dyDescent="0.2"/>
  <cols>
    <col min="1" max="1" width="14.5703125" style="1" customWidth="1"/>
    <col min="2" max="2" width="73.85546875" style="1" bestFit="1" customWidth="1"/>
    <col min="3" max="3" width="8" style="1" customWidth="1"/>
    <col min="4" max="4" width="21.140625" style="1" customWidth="1"/>
    <col min="5" max="5" width="9.28515625" style="1" bestFit="1" customWidth="1"/>
    <col min="6" max="16384" width="12.85546875" style="1"/>
  </cols>
  <sheetData>
    <row r="1" spans="1:5" ht="18.95" customHeight="1" x14ac:dyDescent="0.2">
      <c r="A1" s="144" t="s">
        <v>582</v>
      </c>
      <c r="B1" s="144"/>
      <c r="C1" s="13"/>
      <c r="D1" s="10" t="s">
        <v>516</v>
      </c>
      <c r="E1" s="11">
        <v>2024</v>
      </c>
    </row>
    <row r="2" spans="1:5" ht="18.95" customHeight="1" x14ac:dyDescent="0.2">
      <c r="A2" s="145" t="s">
        <v>515</v>
      </c>
      <c r="B2" s="145"/>
      <c r="C2" s="32"/>
      <c r="D2" s="10" t="s">
        <v>517</v>
      </c>
      <c r="E2" s="13" t="s">
        <v>522</v>
      </c>
    </row>
    <row r="3" spans="1:5" ht="18.95" customHeight="1" x14ac:dyDescent="0.2">
      <c r="A3" s="146" t="s">
        <v>583</v>
      </c>
      <c r="B3" s="146"/>
      <c r="C3" s="13"/>
      <c r="D3" s="10" t="s">
        <v>518</v>
      </c>
      <c r="E3" s="11">
        <v>1</v>
      </c>
    </row>
    <row r="4" spans="1:5" s="89" customFormat="1" ht="18.95" customHeight="1" x14ac:dyDescent="0.2">
      <c r="A4" s="146" t="s">
        <v>537</v>
      </c>
      <c r="B4" s="146"/>
      <c r="C4" s="146"/>
      <c r="D4" s="146"/>
      <c r="E4" s="146"/>
    </row>
    <row r="5" spans="1:5" ht="15" customHeight="1" x14ac:dyDescent="0.2">
      <c r="A5" s="101" t="s">
        <v>32</v>
      </c>
      <c r="B5" s="10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496</v>
      </c>
      <c r="B10" s="42" t="s">
        <v>236</v>
      </c>
    </row>
    <row r="11" spans="1:5" x14ac:dyDescent="0.2">
      <c r="A11" s="41" t="s">
        <v>497</v>
      </c>
      <c r="B11" s="42" t="s">
        <v>498</v>
      </c>
    </row>
    <row r="12" spans="1:5" x14ac:dyDescent="0.2">
      <c r="A12" s="41" t="s">
        <v>499</v>
      </c>
      <c r="B12" s="42" t="s">
        <v>273</v>
      </c>
    </row>
    <row r="13" spans="1:5" x14ac:dyDescent="0.2">
      <c r="A13" s="41" t="s">
        <v>500</v>
      </c>
      <c r="B13" s="42" t="s">
        <v>290</v>
      </c>
    </row>
    <row r="14" spans="1:5" x14ac:dyDescent="0.2">
      <c r="A14" s="41" t="s">
        <v>1</v>
      </c>
      <c r="B14" s="42" t="s">
        <v>2</v>
      </c>
    </row>
    <row r="15" spans="1:5" x14ac:dyDescent="0.2">
      <c r="A15" s="41" t="s">
        <v>3</v>
      </c>
      <c r="B15" s="42" t="s">
        <v>4</v>
      </c>
    </row>
    <row r="16" spans="1:5" x14ac:dyDescent="0.2">
      <c r="A16" s="41" t="s">
        <v>5</v>
      </c>
      <c r="B16" s="42" t="s">
        <v>6</v>
      </c>
    </row>
    <row r="17" spans="1:2" x14ac:dyDescent="0.2">
      <c r="A17" s="41" t="s">
        <v>87</v>
      </c>
      <c r="B17" s="42" t="s">
        <v>510</v>
      </c>
    </row>
    <row r="18" spans="1:2" x14ac:dyDescent="0.2">
      <c r="A18" s="41" t="s">
        <v>7</v>
      </c>
      <c r="B18" s="42" t="s">
        <v>511</v>
      </c>
    </row>
    <row r="19" spans="1:2" x14ac:dyDescent="0.2">
      <c r="A19" s="41" t="s">
        <v>8</v>
      </c>
      <c r="B19" s="42" t="s">
        <v>86</v>
      </c>
    </row>
    <row r="20" spans="1:2" x14ac:dyDescent="0.2">
      <c r="A20" s="41" t="s">
        <v>9</v>
      </c>
      <c r="B20" s="42" t="s">
        <v>10</v>
      </c>
    </row>
    <row r="21" spans="1:2" x14ac:dyDescent="0.2">
      <c r="A21" s="41" t="s">
        <v>11</v>
      </c>
      <c r="B21" s="42" t="s">
        <v>12</v>
      </c>
    </row>
    <row r="22" spans="1:2" x14ac:dyDescent="0.2">
      <c r="A22" s="41" t="s">
        <v>13</v>
      </c>
      <c r="B22" s="42" t="s">
        <v>14</v>
      </c>
    </row>
    <row r="23" spans="1:2" x14ac:dyDescent="0.2">
      <c r="A23" s="41" t="s">
        <v>15</v>
      </c>
      <c r="B23" s="42" t="s">
        <v>16</v>
      </c>
    </row>
    <row r="24" spans="1:2" x14ac:dyDescent="0.2">
      <c r="A24" s="41" t="s">
        <v>17</v>
      </c>
      <c r="B24" s="42" t="s">
        <v>512</v>
      </c>
    </row>
    <row r="25" spans="1:2" x14ac:dyDescent="0.2">
      <c r="A25" s="41" t="s">
        <v>18</v>
      </c>
      <c r="B25" s="42" t="s">
        <v>19</v>
      </c>
    </row>
    <row r="26" spans="1:2" s="89" customFormat="1" x14ac:dyDescent="0.2">
      <c r="A26" s="41" t="s">
        <v>20</v>
      </c>
      <c r="B26" s="42" t="s">
        <v>123</v>
      </c>
    </row>
    <row r="27" spans="1:2" x14ac:dyDescent="0.2">
      <c r="A27" s="41" t="s">
        <v>21</v>
      </c>
      <c r="B27" s="42" t="s">
        <v>22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538</v>
      </c>
    </row>
    <row r="41" spans="1:2" ht="12" thickBot="1" x14ac:dyDescent="0.25">
      <c r="A41" s="8"/>
      <c r="B41" s="9"/>
    </row>
    <row r="44" spans="1:2" x14ac:dyDescent="0.2">
      <c r="B44" s="89" t="s">
        <v>539</v>
      </c>
    </row>
    <row r="46" spans="1:2" s="89" customFormat="1" x14ac:dyDescent="0.2"/>
    <row r="47" spans="1:2" s="89" customFormat="1" x14ac:dyDescent="0.2"/>
    <row r="48" spans="1:2" s="89" customFormat="1" x14ac:dyDescent="0.2"/>
    <row r="54" spans="1:5" ht="12.75" x14ac:dyDescent="0.2">
      <c r="A54" s="143" t="s">
        <v>584</v>
      </c>
      <c r="B54" s="143"/>
      <c r="C54" s="147" t="s">
        <v>585</v>
      </c>
      <c r="D54" s="147"/>
      <c r="E54" s="147"/>
    </row>
    <row r="55" spans="1:5" ht="12.75" x14ac:dyDescent="0.2">
      <c r="A55" s="143" t="s">
        <v>586</v>
      </c>
      <c r="B55" s="143"/>
      <c r="C55" s="143" t="s">
        <v>587</v>
      </c>
      <c r="D55" s="143"/>
      <c r="E55" s="143"/>
    </row>
  </sheetData>
  <sheetProtection formatCells="0" formatColumns="0" formatRows="0" autoFilter="0" pivotTables="0"/>
  <mergeCells count="8">
    <mergeCell ref="A55:B55"/>
    <mergeCell ref="C55:E55"/>
    <mergeCell ref="A1:B1"/>
    <mergeCell ref="A2:B2"/>
    <mergeCell ref="A3:B3"/>
    <mergeCell ref="A4:E4"/>
    <mergeCell ref="A54:B54"/>
    <mergeCell ref="C54:E54"/>
  </mergeCells>
  <dataValidations count="1">
    <dataValidation type="list" allowBlank="1" showInputMessage="1" showErrorMessage="1" sqref="E3">
      <formula1>"1, 2, 3, 4"</formula1>
    </dataValidation>
  </dataValidations>
  <hyperlinks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10" location="ACT!A8" display="ACT-01"/>
    <hyperlink ref="A11" location="ACT!A56" display="ACT-02"/>
    <hyperlink ref="A12" location="ACT!A71" display="ACT-03"/>
    <hyperlink ref="A13" location="ACT!A96" display="ACT-04"/>
    <hyperlink ref="A14" location="ESF!A6" display="ESF-01"/>
    <hyperlink ref="A15" location="ESF!A13" display="ESF-02"/>
    <hyperlink ref="A16" location="ESF!A18" display="ESF-03"/>
    <hyperlink ref="A17" location="ESF!A30" display="ESF-04"/>
    <hyperlink ref="A18" location="ESF!A39" display="ESF-05"/>
    <hyperlink ref="A19" location="ESF!A44" display="ESF-06"/>
    <hyperlink ref="A20" location="ESF!A48" display="ESF-07"/>
    <hyperlink ref="A21" location="ESF!A52" display="ESF-08"/>
    <hyperlink ref="A22" location="ESF!A72" display="ESF-09"/>
    <hyperlink ref="A23" location="ESF!A88" display="ESF-10"/>
    <hyperlink ref="A24" location="ESF!A94" display="ESF-11"/>
    <hyperlink ref="A25" location="ESF!A108" display="ESF-12"/>
    <hyperlink ref="A26" location="ESF!A125" display="ESF-13"/>
    <hyperlink ref="A27" location="ESF!A142" display="ESF-14"/>
    <hyperlink ref="B10" location="ACT!A8" display="INGRESOS DE GESTION"/>
    <hyperlink ref="B11" location="ACT!A56" display="PARTICIPACIONES, APORTACIONES, CONVENIOS, INCENTIVOS…"/>
    <hyperlink ref="B12" location="ACT!A71" display="OTROS INGRESOS Y BENEFICIOS"/>
    <hyperlink ref="B13" location="ACT!A96" display="GASTOS Y OTRAS PERDIDAS"/>
    <hyperlink ref="B14" location="ESF!A6" display="FONDOS CON AFECTACIÓN ESPECÍFICA E INVERSIONES FINANCIERAS"/>
    <hyperlink ref="B15" location="ESF!A13" display="CONTRIBUCIONES POR RECUPERAR"/>
    <hyperlink ref="B16" location="ESF!A18" display="CONTRIBUCIONES POR RECUPERAR CORTO PLAZO"/>
    <hyperlink ref="B17" location="ESF!A30" display="BIENES DISPONIBLES PARA SU TRANSFORMACIÓN ESTIMACIONES Y DETERIOROS (INVENTARIOS)"/>
    <hyperlink ref="B18" location="ESF!A39" display="ALMACENES"/>
    <hyperlink ref="B19" location="ESF!A44" display="FIDEICOMISOS, MANDATOS Y CONTRATOS ANÁLOGOS"/>
    <hyperlink ref="B20" location="ESF!A48" display="PARTICIPACIONES Y APORTACIONES DE CAPITAL"/>
    <hyperlink ref="B21" location="ESF!A52" display="BIENES MUEBLES E INMUEBLES"/>
    <hyperlink ref="B22" location="ESF!A72" display="INTANGIBLES Y DIFERIDOS"/>
    <hyperlink ref="B23" location="ESF!A88" display="ESTIMACIONES Y DETERIOROS"/>
    <hyperlink ref="B24" location="ESF!A94" display="OTROS ACTIVOS"/>
    <hyperlink ref="B25" location="ESF!A108" display="CUENTAS Y DOCUMENTOS POR PAGAR"/>
    <hyperlink ref="B26" location="ESF!A125" display="FONDOS Y BIENES DE TERCEROS"/>
    <hyperlink ref="B27" location="ESF!A142" display="OTROS PASIVOS CIRCULANTES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zoomScaleNormal="100" workbookViewId="0">
      <selection activeCell="H38" sqref="H38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5703125" style="16" customWidth="1"/>
    <col min="5" max="5" width="16.5703125" style="16" customWidth="1"/>
    <col min="6" max="16384" width="9.140625" style="16"/>
  </cols>
  <sheetData>
    <row r="1" spans="1:5" s="22" customFormat="1" ht="18.95" customHeight="1" x14ac:dyDescent="0.25">
      <c r="A1" s="145" t="s">
        <v>582</v>
      </c>
      <c r="B1" s="145"/>
      <c r="C1" s="145"/>
      <c r="D1" s="10" t="s">
        <v>519</v>
      </c>
      <c r="E1" s="21">
        <v>2024</v>
      </c>
    </row>
    <row r="2" spans="1:5" s="12" customFormat="1" ht="18.95" customHeight="1" x14ac:dyDescent="0.25">
      <c r="A2" s="145" t="s">
        <v>524</v>
      </c>
      <c r="B2" s="145"/>
      <c r="C2" s="145"/>
      <c r="D2" s="10" t="s">
        <v>520</v>
      </c>
      <c r="E2" s="21" t="s">
        <v>522</v>
      </c>
    </row>
    <row r="3" spans="1:5" s="12" customFormat="1" ht="18.95" customHeight="1" x14ac:dyDescent="0.25">
      <c r="A3" s="145" t="s">
        <v>583</v>
      </c>
      <c r="B3" s="145"/>
      <c r="C3" s="145"/>
      <c r="D3" s="10" t="s">
        <v>521</v>
      </c>
      <c r="E3" s="21">
        <v>1</v>
      </c>
    </row>
    <row r="4" spans="1:5" x14ac:dyDescent="0.2">
      <c r="A4" s="14" t="s">
        <v>126</v>
      </c>
      <c r="B4" s="15"/>
      <c r="C4" s="15"/>
      <c r="D4" s="15"/>
      <c r="E4" s="15"/>
    </row>
    <row r="6" spans="1:5" x14ac:dyDescent="0.2">
      <c r="A6" s="90" t="s">
        <v>494</v>
      </c>
      <c r="B6" s="43"/>
      <c r="C6" s="43"/>
      <c r="D6" s="43"/>
      <c r="E6" s="43"/>
    </row>
    <row r="7" spans="1:5" x14ac:dyDescent="0.2">
      <c r="A7" s="44" t="s">
        <v>91</v>
      </c>
      <c r="B7" s="44" t="s">
        <v>88</v>
      </c>
      <c r="C7" s="44" t="s">
        <v>89</v>
      </c>
      <c r="D7" s="44" t="s">
        <v>235</v>
      </c>
      <c r="E7" s="44"/>
    </row>
    <row r="8" spans="1:5" x14ac:dyDescent="0.2">
      <c r="A8" s="46">
        <v>4100</v>
      </c>
      <c r="B8" s="47" t="s">
        <v>236</v>
      </c>
      <c r="C8" s="51">
        <f>SUM(C9+C19+C25+C28+C34+C37+C46)</f>
        <v>7080469.6200000001</v>
      </c>
      <c r="D8" s="88"/>
      <c r="E8" s="45"/>
    </row>
    <row r="9" spans="1:5" x14ac:dyDescent="0.2">
      <c r="A9" s="46">
        <v>4110</v>
      </c>
      <c r="B9" s="47" t="s">
        <v>237</v>
      </c>
      <c r="C9" s="51">
        <f>SUM(C10:C18)</f>
        <v>0</v>
      </c>
      <c r="D9" s="88"/>
      <c r="E9" s="45"/>
    </row>
    <row r="10" spans="1:5" x14ac:dyDescent="0.2">
      <c r="A10" s="46">
        <v>4111</v>
      </c>
      <c r="B10" s="47" t="s">
        <v>238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239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240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241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242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243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244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422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245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246</v>
      </c>
      <c r="C19" s="51">
        <f>SUM(C20:C24)</f>
        <v>0</v>
      </c>
      <c r="D19" s="88"/>
      <c r="E19" s="45"/>
    </row>
    <row r="20" spans="1:5" x14ac:dyDescent="0.2">
      <c r="A20" s="46">
        <v>4121</v>
      </c>
      <c r="B20" s="47" t="s">
        <v>247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423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248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249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250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251</v>
      </c>
      <c r="C25" s="51">
        <f>SUM(C26:C27)</f>
        <v>0</v>
      </c>
      <c r="D25" s="88"/>
      <c r="E25" s="45"/>
    </row>
    <row r="26" spans="1:5" x14ac:dyDescent="0.2">
      <c r="A26" s="46">
        <v>4131</v>
      </c>
      <c r="B26" s="47" t="s">
        <v>252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424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253</v>
      </c>
      <c r="C28" s="51">
        <f>SUM(C29:C33)</f>
        <v>0</v>
      </c>
      <c r="D28" s="88"/>
      <c r="E28" s="45"/>
    </row>
    <row r="29" spans="1:5" x14ac:dyDescent="0.2">
      <c r="A29" s="46">
        <v>4141</v>
      </c>
      <c r="B29" s="47" t="s">
        <v>254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255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256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425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257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426</v>
      </c>
      <c r="C34" s="51">
        <f>SUM(C35:C36)</f>
        <v>0</v>
      </c>
      <c r="D34" s="88"/>
      <c r="E34" s="45"/>
    </row>
    <row r="35" spans="1:5" x14ac:dyDescent="0.2">
      <c r="A35" s="46">
        <v>4151</v>
      </c>
      <c r="B35" s="47" t="s">
        <v>426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427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428</v>
      </c>
      <c r="C37" s="51">
        <f>SUM(C38:C45)</f>
        <v>0</v>
      </c>
      <c r="D37" s="88"/>
      <c r="E37" s="45"/>
    </row>
    <row r="38" spans="1:5" x14ac:dyDescent="0.2">
      <c r="A38" s="46">
        <v>4161</v>
      </c>
      <c r="B38" s="47" t="s">
        <v>258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259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260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261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262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429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263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264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514</v>
      </c>
      <c r="C46" s="51">
        <f>SUM(C47:C54)</f>
        <v>7080469.6200000001</v>
      </c>
      <c r="D46" s="88"/>
      <c r="E46" s="45"/>
    </row>
    <row r="47" spans="1:5" x14ac:dyDescent="0.2">
      <c r="A47" s="46">
        <v>4171</v>
      </c>
      <c r="B47" s="49" t="s">
        <v>430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431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432</v>
      </c>
      <c r="C49" s="51">
        <v>7080469.6200000001</v>
      </c>
      <c r="D49" s="88"/>
      <c r="E49" s="45"/>
    </row>
    <row r="50" spans="1:5" ht="22.5" x14ac:dyDescent="0.2">
      <c r="A50" s="46">
        <v>4174</v>
      </c>
      <c r="B50" s="48" t="s">
        <v>433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434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435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436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437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493</v>
      </c>
      <c r="B56" s="43"/>
      <c r="C56" s="43"/>
      <c r="D56" s="43"/>
      <c r="E56" s="43"/>
    </row>
    <row r="57" spans="1:5" x14ac:dyDescent="0.2">
      <c r="A57" s="44" t="s">
        <v>91</v>
      </c>
      <c r="B57" s="44" t="s">
        <v>88</v>
      </c>
      <c r="C57" s="44" t="s">
        <v>89</v>
      </c>
      <c r="D57" s="44" t="s">
        <v>235</v>
      </c>
      <c r="E57" s="44"/>
    </row>
    <row r="58" spans="1:5" ht="33.75" x14ac:dyDescent="0.2">
      <c r="A58" s="46">
        <v>4200</v>
      </c>
      <c r="B58" s="48" t="s">
        <v>438</v>
      </c>
      <c r="C58" s="51">
        <f>+C59+C65</f>
        <v>50506598.630000003</v>
      </c>
      <c r="D58" s="88"/>
      <c r="E58" s="45"/>
    </row>
    <row r="59" spans="1:5" ht="22.5" x14ac:dyDescent="0.2">
      <c r="A59" s="46">
        <v>4210</v>
      </c>
      <c r="B59" s="48" t="s">
        <v>439</v>
      </c>
      <c r="C59" s="51">
        <f>SUM(C60:C64)</f>
        <v>16568650.74</v>
      </c>
      <c r="D59" s="88"/>
      <c r="E59" s="45"/>
    </row>
    <row r="60" spans="1:5" x14ac:dyDescent="0.2">
      <c r="A60" s="46">
        <v>4211</v>
      </c>
      <c r="B60" s="47" t="s">
        <v>265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266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267</v>
      </c>
      <c r="C62" s="51">
        <v>16568650.74</v>
      </c>
      <c r="D62" s="88"/>
      <c r="E62" s="45"/>
    </row>
    <row r="63" spans="1:5" x14ac:dyDescent="0.2">
      <c r="A63" s="46">
        <v>4214</v>
      </c>
      <c r="B63" s="47" t="s">
        <v>440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441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268</v>
      </c>
      <c r="C65" s="51">
        <f>SUM(C66:C69)</f>
        <v>33937947.890000001</v>
      </c>
      <c r="D65" s="88"/>
      <c r="E65" s="45"/>
    </row>
    <row r="66" spans="1:5" x14ac:dyDescent="0.2">
      <c r="A66" s="46">
        <v>4221</v>
      </c>
      <c r="B66" s="47" t="s">
        <v>269</v>
      </c>
      <c r="C66" s="51">
        <v>33937947.890000001</v>
      </c>
      <c r="D66" s="88"/>
      <c r="E66" s="45"/>
    </row>
    <row r="67" spans="1:5" x14ac:dyDescent="0.2">
      <c r="A67" s="46">
        <v>4223</v>
      </c>
      <c r="B67" s="47" t="s">
        <v>270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272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442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0" t="s">
        <v>501</v>
      </c>
      <c r="B71" s="43"/>
      <c r="C71" s="43"/>
      <c r="D71" s="43"/>
      <c r="E71" s="43"/>
    </row>
    <row r="72" spans="1:5" x14ac:dyDescent="0.2">
      <c r="A72" s="44" t="s">
        <v>91</v>
      </c>
      <c r="B72" s="44" t="s">
        <v>88</v>
      </c>
      <c r="C72" s="44" t="s">
        <v>89</v>
      </c>
      <c r="D72" s="44" t="s">
        <v>92</v>
      </c>
      <c r="E72" s="44" t="s">
        <v>137</v>
      </c>
    </row>
    <row r="73" spans="1:5" x14ac:dyDescent="0.2">
      <c r="A73" s="50">
        <v>4300</v>
      </c>
      <c r="B73" s="47" t="s">
        <v>273</v>
      </c>
      <c r="C73" s="51">
        <f>C74+C77+C83+C85+C87</f>
        <v>303698.57</v>
      </c>
      <c r="D73" s="52"/>
      <c r="E73" s="52"/>
    </row>
    <row r="74" spans="1:5" x14ac:dyDescent="0.2">
      <c r="A74" s="50">
        <v>4310</v>
      </c>
      <c r="B74" s="47" t="s">
        <v>274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443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275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276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277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278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279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280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281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282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282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283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283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284</v>
      </c>
      <c r="C87" s="51">
        <f>SUM(C88:C94)</f>
        <v>303698.57</v>
      </c>
      <c r="D87" s="52"/>
      <c r="E87" s="52"/>
    </row>
    <row r="88" spans="1:5" x14ac:dyDescent="0.2">
      <c r="A88" s="50">
        <v>4392</v>
      </c>
      <c r="B88" s="47" t="s">
        <v>285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444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286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287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288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445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284</v>
      </c>
      <c r="C94" s="51">
        <v>303698.57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0" t="s">
        <v>495</v>
      </c>
      <c r="B96" s="43"/>
      <c r="C96" s="43"/>
      <c r="D96" s="43"/>
      <c r="E96" s="43"/>
    </row>
    <row r="97" spans="1:5" x14ac:dyDescent="0.2">
      <c r="A97" s="44" t="s">
        <v>91</v>
      </c>
      <c r="B97" s="44" t="s">
        <v>88</v>
      </c>
      <c r="C97" s="44" t="s">
        <v>89</v>
      </c>
      <c r="D97" s="44" t="s">
        <v>289</v>
      </c>
      <c r="E97" s="44" t="s">
        <v>137</v>
      </c>
    </row>
    <row r="98" spans="1:5" x14ac:dyDescent="0.2">
      <c r="A98" s="50">
        <v>5000</v>
      </c>
      <c r="B98" s="47" t="s">
        <v>290</v>
      </c>
      <c r="C98" s="51">
        <f>C99+C127+C160+C170+C185+C214</f>
        <v>24999845.66</v>
      </c>
      <c r="D98" s="53">
        <v>1</v>
      </c>
      <c r="E98" s="52"/>
    </row>
    <row r="99" spans="1:5" x14ac:dyDescent="0.2">
      <c r="A99" s="50">
        <v>5100</v>
      </c>
      <c r="B99" s="47" t="s">
        <v>291</v>
      </c>
      <c r="C99" s="51">
        <f>C100+C107+C117</f>
        <v>24518237.43</v>
      </c>
      <c r="D99" s="53">
        <f>C99/$C$98</f>
        <v>0.98073555186900296</v>
      </c>
      <c r="E99" s="52"/>
    </row>
    <row r="100" spans="1:5" x14ac:dyDescent="0.2">
      <c r="A100" s="50">
        <v>5110</v>
      </c>
      <c r="B100" s="47" t="s">
        <v>292</v>
      </c>
      <c r="C100" s="51">
        <f>SUM(C101:C106)</f>
        <v>19707272.509999998</v>
      </c>
      <c r="D100" s="53">
        <f t="shared" ref="D100:D163" si="0">C100/$C$98</f>
        <v>0.78829576702274717</v>
      </c>
      <c r="E100" s="52"/>
    </row>
    <row r="101" spans="1:5" x14ac:dyDescent="0.2">
      <c r="A101" s="50">
        <v>5111</v>
      </c>
      <c r="B101" s="47" t="s">
        <v>293</v>
      </c>
      <c r="C101" s="51">
        <v>12021055.189999999</v>
      </c>
      <c r="D101" s="53">
        <f t="shared" si="0"/>
        <v>0.48084517614577943</v>
      </c>
      <c r="E101" s="52"/>
    </row>
    <row r="102" spans="1:5" x14ac:dyDescent="0.2">
      <c r="A102" s="50">
        <v>5112</v>
      </c>
      <c r="B102" s="47" t="s">
        <v>294</v>
      </c>
      <c r="C102" s="51">
        <v>2427388.35</v>
      </c>
      <c r="D102" s="53">
        <f t="shared" si="0"/>
        <v>9.7096133432689358E-2</v>
      </c>
      <c r="E102" s="52"/>
    </row>
    <row r="103" spans="1:5" x14ac:dyDescent="0.2">
      <c r="A103" s="50">
        <v>5113</v>
      </c>
      <c r="B103" s="47" t="s">
        <v>295</v>
      </c>
      <c r="C103" s="51">
        <v>14614.57</v>
      </c>
      <c r="D103" s="53">
        <f t="shared" si="0"/>
        <v>5.8458640900265456E-4</v>
      </c>
      <c r="E103" s="52"/>
    </row>
    <row r="104" spans="1:5" x14ac:dyDescent="0.2">
      <c r="A104" s="50">
        <v>5114</v>
      </c>
      <c r="B104" s="47" t="s">
        <v>296</v>
      </c>
      <c r="C104" s="51">
        <v>3938039.33</v>
      </c>
      <c r="D104" s="53">
        <f t="shared" si="0"/>
        <v>0.15752254568118801</v>
      </c>
      <c r="E104" s="52"/>
    </row>
    <row r="105" spans="1:5" x14ac:dyDescent="0.2">
      <c r="A105" s="50">
        <v>5115</v>
      </c>
      <c r="B105" s="47" t="s">
        <v>297</v>
      </c>
      <c r="C105" s="51">
        <v>1306175.07</v>
      </c>
      <c r="D105" s="53">
        <f t="shared" si="0"/>
        <v>5.2247325354087805E-2</v>
      </c>
      <c r="E105" s="52"/>
    </row>
    <row r="106" spans="1:5" x14ac:dyDescent="0.2">
      <c r="A106" s="50">
        <v>5116</v>
      </c>
      <c r="B106" s="47" t="s">
        <v>298</v>
      </c>
      <c r="C106" s="51">
        <v>0</v>
      </c>
      <c r="D106" s="53">
        <f t="shared" si="0"/>
        <v>0</v>
      </c>
      <c r="E106" s="52"/>
    </row>
    <row r="107" spans="1:5" x14ac:dyDescent="0.2">
      <c r="A107" s="50">
        <v>5120</v>
      </c>
      <c r="B107" s="47" t="s">
        <v>299</v>
      </c>
      <c r="C107" s="51">
        <f>SUM(C108:C116)</f>
        <v>271083.25</v>
      </c>
      <c r="D107" s="53">
        <f t="shared" si="0"/>
        <v>1.0843396942795366E-2</v>
      </c>
      <c r="E107" s="52"/>
    </row>
    <row r="108" spans="1:5" x14ac:dyDescent="0.2">
      <c r="A108" s="50">
        <v>5121</v>
      </c>
      <c r="B108" s="47" t="s">
        <v>300</v>
      </c>
      <c r="C108" s="51">
        <v>78056.399999999994</v>
      </c>
      <c r="D108" s="53">
        <f t="shared" si="0"/>
        <v>3.1222752756786417E-3</v>
      </c>
      <c r="E108" s="52"/>
    </row>
    <row r="109" spans="1:5" x14ac:dyDescent="0.2">
      <c r="A109" s="50">
        <v>5122</v>
      </c>
      <c r="B109" s="47" t="s">
        <v>301</v>
      </c>
      <c r="C109" s="51">
        <v>22130</v>
      </c>
      <c r="D109" s="53">
        <f t="shared" si="0"/>
        <v>8.8520546490445816E-4</v>
      </c>
      <c r="E109" s="52"/>
    </row>
    <row r="110" spans="1:5" x14ac:dyDescent="0.2">
      <c r="A110" s="50">
        <v>5123</v>
      </c>
      <c r="B110" s="47" t="s">
        <v>302</v>
      </c>
      <c r="C110" s="51">
        <v>0</v>
      </c>
      <c r="D110" s="53">
        <f t="shared" si="0"/>
        <v>0</v>
      </c>
      <c r="E110" s="52"/>
    </row>
    <row r="111" spans="1:5" x14ac:dyDescent="0.2">
      <c r="A111" s="50">
        <v>5124</v>
      </c>
      <c r="B111" s="47" t="s">
        <v>303</v>
      </c>
      <c r="C111" s="51">
        <v>0</v>
      </c>
      <c r="D111" s="53">
        <f t="shared" si="0"/>
        <v>0</v>
      </c>
      <c r="E111" s="52"/>
    </row>
    <row r="112" spans="1:5" x14ac:dyDescent="0.2">
      <c r="A112" s="50">
        <v>5125</v>
      </c>
      <c r="B112" s="47" t="s">
        <v>304</v>
      </c>
      <c r="C112" s="51">
        <v>49285</v>
      </c>
      <c r="D112" s="53">
        <f t="shared" si="0"/>
        <v>1.971412170710177E-3</v>
      </c>
      <c r="E112" s="52"/>
    </row>
    <row r="113" spans="1:5" x14ac:dyDescent="0.2">
      <c r="A113" s="50">
        <v>5126</v>
      </c>
      <c r="B113" s="47" t="s">
        <v>305</v>
      </c>
      <c r="C113" s="51">
        <v>110196.63</v>
      </c>
      <c r="D113" s="53">
        <f t="shared" si="0"/>
        <v>4.407892412564598E-3</v>
      </c>
      <c r="E113" s="52"/>
    </row>
    <row r="114" spans="1:5" x14ac:dyDescent="0.2">
      <c r="A114" s="50">
        <v>5127</v>
      </c>
      <c r="B114" s="47" t="s">
        <v>306</v>
      </c>
      <c r="C114" s="51">
        <v>0</v>
      </c>
      <c r="D114" s="53">
        <f t="shared" si="0"/>
        <v>0</v>
      </c>
      <c r="E114" s="52"/>
    </row>
    <row r="115" spans="1:5" x14ac:dyDescent="0.2">
      <c r="A115" s="50">
        <v>5128</v>
      </c>
      <c r="B115" s="47" t="s">
        <v>307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308</v>
      </c>
      <c r="C116" s="51">
        <v>11415.22</v>
      </c>
      <c r="D116" s="53">
        <f t="shared" si="0"/>
        <v>4.5661161893749067E-4</v>
      </c>
      <c r="E116" s="52"/>
    </row>
    <row r="117" spans="1:5" x14ac:dyDescent="0.2">
      <c r="A117" s="50">
        <v>5130</v>
      </c>
      <c r="B117" s="47" t="s">
        <v>309</v>
      </c>
      <c r="C117" s="51">
        <f>SUM(C118:C126)</f>
        <v>4539881.67</v>
      </c>
      <c r="D117" s="53">
        <f t="shared" si="0"/>
        <v>0.18159638790346036</v>
      </c>
      <c r="E117" s="52"/>
    </row>
    <row r="118" spans="1:5" x14ac:dyDescent="0.2">
      <c r="A118" s="50">
        <v>5131</v>
      </c>
      <c r="B118" s="47" t="s">
        <v>310</v>
      </c>
      <c r="C118" s="51">
        <v>944449.13</v>
      </c>
      <c r="D118" s="53">
        <f t="shared" si="0"/>
        <v>3.777819842748581E-2</v>
      </c>
      <c r="E118" s="52"/>
    </row>
    <row r="119" spans="1:5" x14ac:dyDescent="0.2">
      <c r="A119" s="50">
        <v>5132</v>
      </c>
      <c r="B119" s="47" t="s">
        <v>311</v>
      </c>
      <c r="C119" s="51">
        <v>366864.88</v>
      </c>
      <c r="D119" s="53">
        <f t="shared" si="0"/>
        <v>1.4674685795640229E-2</v>
      </c>
      <c r="E119" s="52"/>
    </row>
    <row r="120" spans="1:5" x14ac:dyDescent="0.2">
      <c r="A120" s="50">
        <v>5133</v>
      </c>
      <c r="B120" s="47" t="s">
        <v>312</v>
      </c>
      <c r="C120" s="51">
        <v>1198942.1299999999</v>
      </c>
      <c r="D120" s="53">
        <f t="shared" si="0"/>
        <v>4.7957981273393187E-2</v>
      </c>
      <c r="E120" s="52"/>
    </row>
    <row r="121" spans="1:5" x14ac:dyDescent="0.2">
      <c r="A121" s="50">
        <v>5134</v>
      </c>
      <c r="B121" s="47" t="s">
        <v>313</v>
      </c>
      <c r="C121" s="51">
        <v>92426.85</v>
      </c>
      <c r="D121" s="53">
        <f t="shared" si="0"/>
        <v>3.6970968243969552E-3</v>
      </c>
      <c r="E121" s="52"/>
    </row>
    <row r="122" spans="1:5" x14ac:dyDescent="0.2">
      <c r="A122" s="50">
        <v>5135</v>
      </c>
      <c r="B122" s="47" t="s">
        <v>314</v>
      </c>
      <c r="C122" s="51">
        <v>1220387.05</v>
      </c>
      <c r="D122" s="53">
        <f t="shared" si="0"/>
        <v>4.8815783369120208E-2</v>
      </c>
      <c r="E122" s="52"/>
    </row>
    <row r="123" spans="1:5" x14ac:dyDescent="0.2">
      <c r="A123" s="50">
        <v>5136</v>
      </c>
      <c r="B123" s="47" t="s">
        <v>315</v>
      </c>
      <c r="C123" s="51">
        <v>0</v>
      </c>
      <c r="D123" s="53">
        <f t="shared" si="0"/>
        <v>0</v>
      </c>
      <c r="E123" s="52"/>
    </row>
    <row r="124" spans="1:5" x14ac:dyDescent="0.2">
      <c r="A124" s="50">
        <v>5137</v>
      </c>
      <c r="B124" s="47" t="s">
        <v>316</v>
      </c>
      <c r="C124" s="51">
        <v>85553.11</v>
      </c>
      <c r="D124" s="53">
        <f t="shared" si="0"/>
        <v>3.4221455269576252E-3</v>
      </c>
      <c r="E124" s="52"/>
    </row>
    <row r="125" spans="1:5" x14ac:dyDescent="0.2">
      <c r="A125" s="50">
        <v>5138</v>
      </c>
      <c r="B125" s="47" t="s">
        <v>317</v>
      </c>
      <c r="C125" s="51">
        <v>118803.52</v>
      </c>
      <c r="D125" s="53">
        <f t="shared" si="0"/>
        <v>4.7521701379975639E-3</v>
      </c>
      <c r="E125" s="52"/>
    </row>
    <row r="126" spans="1:5" x14ac:dyDescent="0.2">
      <c r="A126" s="50">
        <v>5139</v>
      </c>
      <c r="B126" s="47" t="s">
        <v>318</v>
      </c>
      <c r="C126" s="51">
        <v>512455</v>
      </c>
      <c r="D126" s="53">
        <f t="shared" si="0"/>
        <v>2.0498326548468778E-2</v>
      </c>
      <c r="E126" s="52"/>
    </row>
    <row r="127" spans="1:5" x14ac:dyDescent="0.2">
      <c r="A127" s="50">
        <v>5200</v>
      </c>
      <c r="B127" s="47" t="s">
        <v>319</v>
      </c>
      <c r="C127" s="51">
        <f>C128+C131+C134+C137+C142+C146+C149+C151+C157</f>
        <v>481608.23</v>
      </c>
      <c r="D127" s="53">
        <f t="shared" si="0"/>
        <v>1.9264448130996981E-2</v>
      </c>
      <c r="E127" s="52"/>
    </row>
    <row r="128" spans="1:5" x14ac:dyDescent="0.2">
      <c r="A128" s="50">
        <v>5210</v>
      </c>
      <c r="B128" s="47" t="s">
        <v>320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321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322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323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324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325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270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326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327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271</v>
      </c>
      <c r="C137" s="51">
        <f>SUM(C138:C141)</f>
        <v>481608.23</v>
      </c>
      <c r="D137" s="53">
        <f t="shared" si="0"/>
        <v>1.9264448130996981E-2</v>
      </c>
      <c r="E137" s="52"/>
    </row>
    <row r="138" spans="1:5" x14ac:dyDescent="0.2">
      <c r="A138" s="50">
        <v>5241</v>
      </c>
      <c r="B138" s="47" t="s">
        <v>328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329</v>
      </c>
      <c r="C139" s="51">
        <v>481608.23</v>
      </c>
      <c r="D139" s="53">
        <f t="shared" si="0"/>
        <v>1.9264448130996981E-2</v>
      </c>
      <c r="E139" s="52"/>
    </row>
    <row r="140" spans="1:5" x14ac:dyDescent="0.2">
      <c r="A140" s="50">
        <v>5243</v>
      </c>
      <c r="B140" s="47" t="s">
        <v>330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331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272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332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333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334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335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336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337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338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339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340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341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342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343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344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345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346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347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348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349</v>
      </c>
      <c r="C160" s="51">
        <f>C161+C164+C167</f>
        <v>0</v>
      </c>
      <c r="D160" s="53">
        <f t="shared" si="0"/>
        <v>0</v>
      </c>
      <c r="E160" s="52"/>
    </row>
    <row r="161" spans="1:5" x14ac:dyDescent="0.2">
      <c r="A161" s="50">
        <v>5310</v>
      </c>
      <c r="B161" s="47" t="s">
        <v>265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350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351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266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352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353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267</v>
      </c>
      <c r="C167" s="51">
        <f>SUM(C168:C169)</f>
        <v>0</v>
      </c>
      <c r="D167" s="53">
        <f t="shared" si="1"/>
        <v>0</v>
      </c>
      <c r="E167" s="52"/>
    </row>
    <row r="168" spans="1:5" x14ac:dyDescent="0.2">
      <c r="A168" s="50">
        <v>5331</v>
      </c>
      <c r="B168" s="47" t="s">
        <v>354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355</v>
      </c>
      <c r="C169" s="51">
        <v>0</v>
      </c>
      <c r="D169" s="53">
        <f t="shared" si="1"/>
        <v>0</v>
      </c>
      <c r="E169" s="52"/>
    </row>
    <row r="170" spans="1:5" x14ac:dyDescent="0.2">
      <c r="A170" s="50">
        <v>5400</v>
      </c>
      <c r="B170" s="47" t="s">
        <v>356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357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358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359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360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361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362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363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364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365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366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366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367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368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369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370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371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372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373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374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375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376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377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378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379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380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381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382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383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384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385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386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387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388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389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390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446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392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287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393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447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394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395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396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539</v>
      </c>
    </row>
    <row r="229" spans="1:5" ht="12.75" x14ac:dyDescent="0.2">
      <c r="A229" s="143" t="s">
        <v>584</v>
      </c>
      <c r="B229" s="143"/>
      <c r="C229" s="143" t="s">
        <v>585</v>
      </c>
      <c r="D229" s="143"/>
      <c r="E229" s="143"/>
    </row>
    <row r="230" spans="1:5" ht="12.75" x14ac:dyDescent="0.2">
      <c r="A230" s="143" t="s">
        <v>586</v>
      </c>
      <c r="B230" s="143"/>
      <c r="C230" s="143" t="s">
        <v>587</v>
      </c>
      <c r="D230" s="143"/>
      <c r="E230" s="143"/>
    </row>
  </sheetData>
  <sheetProtection formatCells="0" formatColumns="0" formatRows="0" insertColumns="0" insertRows="0" insertHyperlinks="0" deleteColumns="0" deleteRows="0" sort="0" autoFilter="0" pivotTables="0"/>
  <mergeCells count="7">
    <mergeCell ref="A230:B230"/>
    <mergeCell ref="C230:E230"/>
    <mergeCell ref="A1:C1"/>
    <mergeCell ref="A2:C2"/>
    <mergeCell ref="A3:C3"/>
    <mergeCell ref="A229:B229"/>
    <mergeCell ref="C229:E229"/>
  </mergeCells>
  <printOptions horizontalCentered="1"/>
  <pageMargins left="0.11811023622047245" right="0.11811023622047245" top="0.35433070866141736" bottom="0.15748031496062992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zoomScale="106" zoomScaleNormal="106" workbookViewId="0">
      <selection activeCell="H38" sqref="H38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5703125" style="16" customWidth="1"/>
    <col min="7" max="8" width="16.5703125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48" t="s">
        <v>582</v>
      </c>
      <c r="B1" s="149"/>
      <c r="C1" s="149"/>
      <c r="D1" s="149"/>
      <c r="E1" s="149"/>
      <c r="F1" s="149"/>
      <c r="G1" s="10" t="s">
        <v>519</v>
      </c>
      <c r="H1" s="21">
        <v>2024</v>
      </c>
    </row>
    <row r="2" spans="1:8" s="12" customFormat="1" ht="18.95" customHeight="1" x14ac:dyDescent="0.25">
      <c r="A2" s="148" t="s">
        <v>523</v>
      </c>
      <c r="B2" s="149"/>
      <c r="C2" s="149"/>
      <c r="D2" s="149"/>
      <c r="E2" s="149"/>
      <c r="F2" s="149"/>
      <c r="G2" s="10" t="s">
        <v>520</v>
      </c>
      <c r="H2" s="21" t="s">
        <v>522</v>
      </c>
    </row>
    <row r="3" spans="1:8" s="12" customFormat="1" ht="18.95" customHeight="1" x14ac:dyDescent="0.25">
      <c r="A3" s="148" t="s">
        <v>583</v>
      </c>
      <c r="B3" s="149"/>
      <c r="C3" s="149"/>
      <c r="D3" s="149"/>
      <c r="E3" s="149"/>
      <c r="F3" s="149"/>
      <c r="G3" s="10" t="s">
        <v>521</v>
      </c>
      <c r="H3" s="21">
        <v>1</v>
      </c>
    </row>
    <row r="4" spans="1:8" x14ac:dyDescent="0.2">
      <c r="A4" s="14" t="s">
        <v>126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93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91</v>
      </c>
      <c r="B7" s="17" t="s">
        <v>88</v>
      </c>
      <c r="C7" s="17" t="s">
        <v>89</v>
      </c>
      <c r="D7" s="17" t="s">
        <v>90</v>
      </c>
      <c r="E7" s="17"/>
      <c r="F7" s="17"/>
      <c r="G7" s="17"/>
      <c r="H7" s="17"/>
    </row>
    <row r="8" spans="1:8" x14ac:dyDescent="0.2">
      <c r="A8" s="18">
        <v>1114</v>
      </c>
      <c r="B8" s="16" t="s">
        <v>127</v>
      </c>
      <c r="C8" s="20">
        <v>0</v>
      </c>
    </row>
    <row r="9" spans="1:8" x14ac:dyDescent="0.2">
      <c r="A9" s="18">
        <v>1115</v>
      </c>
      <c r="B9" s="16" t="s">
        <v>128</v>
      </c>
      <c r="C9" s="20">
        <v>0</v>
      </c>
    </row>
    <row r="10" spans="1:8" x14ac:dyDescent="0.2">
      <c r="A10" s="18">
        <v>1121</v>
      </c>
      <c r="B10" s="16" t="s">
        <v>129</v>
      </c>
      <c r="C10" s="20">
        <v>0</v>
      </c>
    </row>
    <row r="11" spans="1:8" x14ac:dyDescent="0.2">
      <c r="A11" s="18">
        <v>1211</v>
      </c>
      <c r="B11" s="16" t="s">
        <v>130</v>
      </c>
      <c r="C11" s="20">
        <v>0</v>
      </c>
    </row>
    <row r="13" spans="1:8" x14ac:dyDescent="0.2">
      <c r="A13" s="15" t="s">
        <v>94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91</v>
      </c>
      <c r="B14" s="17" t="s">
        <v>88</v>
      </c>
      <c r="C14" s="17" t="s">
        <v>89</v>
      </c>
      <c r="D14" s="17">
        <v>2023</v>
      </c>
      <c r="E14" s="17">
        <v>2022</v>
      </c>
      <c r="F14" s="17">
        <v>2021</v>
      </c>
      <c r="G14" s="17">
        <v>2020</v>
      </c>
      <c r="H14" s="17" t="s">
        <v>125</v>
      </c>
    </row>
    <row r="15" spans="1:8" x14ac:dyDescent="0.2">
      <c r="A15" s="18">
        <v>1122</v>
      </c>
      <c r="B15" s="16" t="s">
        <v>131</v>
      </c>
      <c r="C15" s="20">
        <v>754469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95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91</v>
      </c>
      <c r="B19" s="17" t="s">
        <v>88</v>
      </c>
      <c r="C19" s="17" t="s">
        <v>89</v>
      </c>
      <c r="D19" s="17" t="s">
        <v>133</v>
      </c>
      <c r="E19" s="17" t="s">
        <v>134</v>
      </c>
      <c r="F19" s="17" t="s">
        <v>135</v>
      </c>
      <c r="G19" s="17" t="s">
        <v>136</v>
      </c>
      <c r="H19" s="17" t="s">
        <v>137</v>
      </c>
    </row>
    <row r="20" spans="1:8" x14ac:dyDescent="0.2">
      <c r="A20" s="18">
        <v>1123</v>
      </c>
      <c r="B20" s="16" t="s">
        <v>138</v>
      </c>
      <c r="C20" s="20">
        <v>8413.8700000000008</v>
      </c>
      <c r="D20" s="20">
        <v>8413.8700000000008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139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502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503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504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91</v>
      </c>
      <c r="B31" s="17" t="s">
        <v>88</v>
      </c>
      <c r="C31" s="17" t="s">
        <v>89</v>
      </c>
      <c r="D31" s="17" t="s">
        <v>98</v>
      </c>
      <c r="E31" s="17" t="s">
        <v>97</v>
      </c>
      <c r="F31" s="17" t="s">
        <v>145</v>
      </c>
      <c r="G31" s="17" t="s">
        <v>100</v>
      </c>
      <c r="H31" s="17"/>
    </row>
    <row r="32" spans="1:8" x14ac:dyDescent="0.2">
      <c r="A32" s="18">
        <v>1140</v>
      </c>
      <c r="B32" s="16" t="s">
        <v>146</v>
      </c>
      <c r="C32" s="20">
        <f>SUM(C33:C37)</f>
        <v>0</v>
      </c>
    </row>
    <row r="33" spans="1:8" x14ac:dyDescent="0.2">
      <c r="A33" s="18">
        <v>1141</v>
      </c>
      <c r="B33" s="16" t="s">
        <v>147</v>
      </c>
      <c r="C33" s="20">
        <v>0</v>
      </c>
    </row>
    <row r="34" spans="1:8" x14ac:dyDescent="0.2">
      <c r="A34" s="18">
        <v>1142</v>
      </c>
      <c r="B34" s="16" t="s">
        <v>148</v>
      </c>
      <c r="C34" s="20">
        <v>0</v>
      </c>
    </row>
    <row r="35" spans="1:8" x14ac:dyDescent="0.2">
      <c r="A35" s="18">
        <v>1143</v>
      </c>
      <c r="B35" s="16" t="s">
        <v>149</v>
      </c>
      <c r="C35" s="20">
        <v>0</v>
      </c>
    </row>
    <row r="36" spans="1:8" x14ac:dyDescent="0.2">
      <c r="A36" s="18">
        <v>1144</v>
      </c>
      <c r="B36" s="16" t="s">
        <v>150</v>
      </c>
      <c r="C36" s="20">
        <v>0</v>
      </c>
    </row>
    <row r="37" spans="1:8" x14ac:dyDescent="0.2">
      <c r="A37" s="18">
        <v>1145</v>
      </c>
      <c r="B37" s="16" t="s">
        <v>151</v>
      </c>
      <c r="C37" s="20">
        <v>0</v>
      </c>
    </row>
    <row r="39" spans="1:8" x14ac:dyDescent="0.2">
      <c r="A39" s="15" t="s">
        <v>152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91</v>
      </c>
      <c r="B40" s="17" t="s">
        <v>88</v>
      </c>
      <c r="C40" s="17" t="s">
        <v>89</v>
      </c>
      <c r="D40" s="17" t="s">
        <v>96</v>
      </c>
      <c r="E40" s="17" t="s">
        <v>99</v>
      </c>
      <c r="F40" s="17" t="s">
        <v>153</v>
      </c>
      <c r="G40" s="17"/>
      <c r="H40" s="17"/>
    </row>
    <row r="41" spans="1:8" x14ac:dyDescent="0.2">
      <c r="A41" s="18">
        <v>1150</v>
      </c>
      <c r="B41" s="16" t="s">
        <v>154</v>
      </c>
      <c r="C41" s="20">
        <f>C42</f>
        <v>0</v>
      </c>
    </row>
    <row r="42" spans="1:8" x14ac:dyDescent="0.2">
      <c r="A42" s="18">
        <v>1151</v>
      </c>
      <c r="B42" s="16" t="s">
        <v>155</v>
      </c>
      <c r="C42" s="20">
        <v>0</v>
      </c>
    </row>
    <row r="44" spans="1:8" x14ac:dyDescent="0.2">
      <c r="A44" s="15" t="s">
        <v>101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91</v>
      </c>
      <c r="B45" s="17" t="s">
        <v>88</v>
      </c>
      <c r="C45" s="17" t="s">
        <v>89</v>
      </c>
      <c r="D45" s="17" t="s">
        <v>90</v>
      </c>
      <c r="E45" s="17" t="s">
        <v>137</v>
      </c>
      <c r="F45" s="17"/>
      <c r="G45" s="17"/>
      <c r="H45" s="17"/>
    </row>
    <row r="46" spans="1:8" x14ac:dyDescent="0.2">
      <c r="A46" s="18">
        <v>1213</v>
      </c>
      <c r="B46" s="16" t="s">
        <v>156</v>
      </c>
      <c r="C46" s="20">
        <v>0</v>
      </c>
    </row>
    <row r="48" spans="1:8" x14ac:dyDescent="0.2">
      <c r="A48" s="15" t="s">
        <v>102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91</v>
      </c>
      <c r="B49" s="17" t="s">
        <v>88</v>
      </c>
      <c r="C49" s="17" t="s">
        <v>89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157</v>
      </c>
      <c r="C50" s="20">
        <v>0</v>
      </c>
    </row>
    <row r="52" spans="1:9" x14ac:dyDescent="0.2">
      <c r="A52" s="15" t="s">
        <v>106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91</v>
      </c>
      <c r="B53" s="17" t="s">
        <v>88</v>
      </c>
      <c r="C53" s="17" t="s">
        <v>89</v>
      </c>
      <c r="D53" s="17" t="s">
        <v>103</v>
      </c>
      <c r="E53" s="17" t="s">
        <v>104</v>
      </c>
      <c r="F53" s="17" t="s">
        <v>96</v>
      </c>
      <c r="G53" s="17" t="s">
        <v>158</v>
      </c>
      <c r="H53" s="17" t="s">
        <v>105</v>
      </c>
      <c r="I53" s="17" t="s">
        <v>159</v>
      </c>
    </row>
    <row r="54" spans="1:9" x14ac:dyDescent="0.2">
      <c r="A54" s="18">
        <v>1230</v>
      </c>
      <c r="B54" s="16" t="s">
        <v>160</v>
      </c>
      <c r="C54" s="20">
        <f>SUM(C55:C61)</f>
        <v>299880349.96000004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161</v>
      </c>
      <c r="C55" s="20">
        <v>14000000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162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163</v>
      </c>
      <c r="C57" s="20">
        <v>74737729.200000003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164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165</v>
      </c>
      <c r="C59" s="20">
        <v>558272.79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166</v>
      </c>
      <c r="C60" s="20">
        <v>210584347.97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167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168</v>
      </c>
      <c r="C62" s="20">
        <f>SUM(C63:C70)</f>
        <v>124792542.22999997</v>
      </c>
      <c r="D62" s="20">
        <f t="shared" ref="D62:E62" si="0">SUM(D63:D70)</f>
        <v>0</v>
      </c>
      <c r="E62" s="20">
        <f t="shared" si="0"/>
        <v>104024906.03</v>
      </c>
    </row>
    <row r="63" spans="1:9" x14ac:dyDescent="0.2">
      <c r="A63" s="18">
        <v>1241</v>
      </c>
      <c r="B63" s="16" t="s">
        <v>169</v>
      </c>
      <c r="C63" s="20">
        <v>49728184.82</v>
      </c>
      <c r="D63" s="20">
        <v>0</v>
      </c>
      <c r="E63" s="20">
        <v>43605901.07</v>
      </c>
    </row>
    <row r="64" spans="1:9" x14ac:dyDescent="0.2">
      <c r="A64" s="18">
        <v>1242</v>
      </c>
      <c r="B64" s="16" t="s">
        <v>170</v>
      </c>
      <c r="C64" s="20">
        <v>10051116.199999999</v>
      </c>
      <c r="D64" s="20">
        <v>0</v>
      </c>
      <c r="E64" s="20">
        <v>7856775.0999999996</v>
      </c>
    </row>
    <row r="65" spans="1:9" x14ac:dyDescent="0.2">
      <c r="A65" s="18">
        <v>1243</v>
      </c>
      <c r="B65" s="16" t="s">
        <v>171</v>
      </c>
      <c r="C65" s="20">
        <v>8447229.1799999997</v>
      </c>
      <c r="D65" s="20">
        <v>0</v>
      </c>
      <c r="E65" s="20">
        <v>4949538.18</v>
      </c>
    </row>
    <row r="66" spans="1:9" x14ac:dyDescent="0.2">
      <c r="A66" s="18">
        <v>1244</v>
      </c>
      <c r="B66" s="16" t="s">
        <v>172</v>
      </c>
      <c r="C66" s="20">
        <v>7810455.9900000002</v>
      </c>
      <c r="D66" s="20">
        <v>0</v>
      </c>
      <c r="E66" s="20">
        <v>5959932.9900000002</v>
      </c>
    </row>
    <row r="67" spans="1:9" x14ac:dyDescent="0.2">
      <c r="A67" s="18">
        <v>1245</v>
      </c>
      <c r="B67" s="16" t="s">
        <v>173</v>
      </c>
      <c r="C67" s="20">
        <v>225354.35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174</v>
      </c>
      <c r="C68" s="20">
        <v>48510201.689999998</v>
      </c>
      <c r="D68" s="20">
        <v>0</v>
      </c>
      <c r="E68" s="20">
        <v>41652758.689999998</v>
      </c>
    </row>
    <row r="69" spans="1:9" x14ac:dyDescent="0.2">
      <c r="A69" s="18">
        <v>1247</v>
      </c>
      <c r="B69" s="16" t="s">
        <v>175</v>
      </c>
      <c r="C69" s="20">
        <v>20000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176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107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91</v>
      </c>
      <c r="B73" s="17" t="s">
        <v>88</v>
      </c>
      <c r="C73" s="17" t="s">
        <v>89</v>
      </c>
      <c r="D73" s="17" t="s">
        <v>108</v>
      </c>
      <c r="E73" s="17" t="s">
        <v>177</v>
      </c>
      <c r="F73" s="17" t="s">
        <v>96</v>
      </c>
      <c r="G73" s="17" t="s">
        <v>158</v>
      </c>
      <c r="H73" s="17" t="s">
        <v>105</v>
      </c>
      <c r="I73" s="17" t="s">
        <v>159</v>
      </c>
    </row>
    <row r="74" spans="1:9" x14ac:dyDescent="0.2">
      <c r="A74" s="18">
        <v>1250</v>
      </c>
      <c r="B74" s="16" t="s">
        <v>178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179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180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181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182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183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184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185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186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187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188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189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190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109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91</v>
      </c>
      <c r="B89" s="17" t="s">
        <v>88</v>
      </c>
      <c r="C89" s="17" t="s">
        <v>89</v>
      </c>
      <c r="D89" s="17" t="s">
        <v>191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192</v>
      </c>
      <c r="C90" s="20">
        <f>SUM(C91:C92)</f>
        <v>0</v>
      </c>
    </row>
    <row r="91" spans="1:8" x14ac:dyDescent="0.2">
      <c r="A91" s="18">
        <v>1161</v>
      </c>
      <c r="B91" s="16" t="s">
        <v>193</v>
      </c>
      <c r="C91" s="20">
        <v>0</v>
      </c>
    </row>
    <row r="92" spans="1:8" x14ac:dyDescent="0.2">
      <c r="A92" s="18">
        <v>1162</v>
      </c>
      <c r="B92" s="16" t="s">
        <v>194</v>
      </c>
      <c r="C92" s="20">
        <v>0</v>
      </c>
    </row>
    <row r="94" spans="1:8" x14ac:dyDescent="0.2">
      <c r="A94" s="15" t="s">
        <v>505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91</v>
      </c>
      <c r="B95" s="17" t="s">
        <v>88</v>
      </c>
      <c r="C95" s="17" t="s">
        <v>89</v>
      </c>
      <c r="D95" s="17" t="s">
        <v>137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513</v>
      </c>
      <c r="C96" s="20">
        <f>SUM(C97:C100)</f>
        <v>0</v>
      </c>
    </row>
    <row r="97" spans="1:8" x14ac:dyDescent="0.2">
      <c r="A97" s="18">
        <v>1191</v>
      </c>
      <c r="B97" s="16" t="s">
        <v>506</v>
      </c>
      <c r="C97" s="20">
        <v>0</v>
      </c>
    </row>
    <row r="98" spans="1:8" x14ac:dyDescent="0.2">
      <c r="A98" s="18">
        <v>1192</v>
      </c>
      <c r="B98" s="16" t="s">
        <v>507</v>
      </c>
      <c r="C98" s="20">
        <v>0</v>
      </c>
    </row>
    <row r="99" spans="1:8" x14ac:dyDescent="0.2">
      <c r="A99" s="18">
        <v>1193</v>
      </c>
      <c r="B99" s="16" t="s">
        <v>508</v>
      </c>
      <c r="C99" s="20">
        <v>0</v>
      </c>
    </row>
    <row r="100" spans="1:8" x14ac:dyDescent="0.2">
      <c r="A100" s="18">
        <v>1194</v>
      </c>
      <c r="B100" s="16" t="s">
        <v>509</v>
      </c>
      <c r="C100" s="20">
        <v>0</v>
      </c>
    </row>
    <row r="101" spans="1:8" x14ac:dyDescent="0.2">
      <c r="A101" s="15" t="s">
        <v>540</v>
      </c>
      <c r="C101" s="20"/>
    </row>
    <row r="102" spans="1:8" x14ac:dyDescent="0.2">
      <c r="A102" s="17" t="s">
        <v>91</v>
      </c>
      <c r="B102" s="17" t="s">
        <v>88</v>
      </c>
      <c r="C102" s="17" t="s">
        <v>89</v>
      </c>
      <c r="D102" s="17" t="s">
        <v>137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195</v>
      </c>
      <c r="C103" s="20">
        <f>SUM(C104:C106)</f>
        <v>0</v>
      </c>
    </row>
    <row r="104" spans="1:8" x14ac:dyDescent="0.2">
      <c r="A104" s="18">
        <v>1291</v>
      </c>
      <c r="B104" s="16" t="s">
        <v>196</v>
      </c>
      <c r="C104" s="20">
        <v>0</v>
      </c>
    </row>
    <row r="105" spans="1:8" x14ac:dyDescent="0.2">
      <c r="A105" s="18">
        <v>1292</v>
      </c>
      <c r="B105" s="16" t="s">
        <v>197</v>
      </c>
      <c r="C105" s="20">
        <v>0</v>
      </c>
    </row>
    <row r="106" spans="1:8" x14ac:dyDescent="0.2">
      <c r="A106" s="18">
        <v>1293</v>
      </c>
      <c r="B106" s="16" t="s">
        <v>198</v>
      </c>
      <c r="C106" s="20">
        <v>0</v>
      </c>
    </row>
    <row r="108" spans="1:8" x14ac:dyDescent="0.2">
      <c r="A108" s="15" t="s">
        <v>110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91</v>
      </c>
      <c r="B109" s="17" t="s">
        <v>88</v>
      </c>
      <c r="C109" s="17" t="s">
        <v>89</v>
      </c>
      <c r="D109" s="17" t="s">
        <v>133</v>
      </c>
      <c r="E109" s="17" t="s">
        <v>134</v>
      </c>
      <c r="F109" s="17" t="s">
        <v>135</v>
      </c>
      <c r="G109" s="17" t="s">
        <v>199</v>
      </c>
      <c r="H109" s="17" t="s">
        <v>200</v>
      </c>
    </row>
    <row r="110" spans="1:8" x14ac:dyDescent="0.2">
      <c r="A110" s="18">
        <v>2110</v>
      </c>
      <c r="B110" s="16" t="s">
        <v>201</v>
      </c>
      <c r="C110" s="20">
        <f>SUM(C111:C119)</f>
        <v>1136324.48</v>
      </c>
      <c r="D110" s="20">
        <f>SUM(D111:D119)</f>
        <v>1136324.48</v>
      </c>
      <c r="E110" s="20">
        <f>SUM(E111:E119)</f>
        <v>0</v>
      </c>
      <c r="F110" s="20">
        <f>SUM(F111:F119)</f>
        <v>0</v>
      </c>
      <c r="G110" s="20">
        <f>SUM(G111:G119)</f>
        <v>0</v>
      </c>
    </row>
    <row r="111" spans="1:8" x14ac:dyDescent="0.2">
      <c r="A111" s="18">
        <v>2111</v>
      </c>
      <c r="B111" s="16" t="s">
        <v>202</v>
      </c>
      <c r="C111" s="20">
        <v>221775.3</v>
      </c>
      <c r="D111" s="20">
        <f>C111</f>
        <v>221775.3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203</v>
      </c>
      <c r="C112" s="20">
        <v>0</v>
      </c>
      <c r="D112" s="20">
        <f t="shared" ref="D112:D119" si="1">C112</f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204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205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206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207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208</v>
      </c>
      <c r="C117" s="20">
        <v>1014054.63</v>
      </c>
      <c r="D117" s="20">
        <f t="shared" si="1"/>
        <v>1014054.63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209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210</v>
      </c>
      <c r="C119" s="20">
        <v>-99505.45</v>
      </c>
      <c r="D119" s="20">
        <f t="shared" si="1"/>
        <v>-99505.45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211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212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213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214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111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91</v>
      </c>
      <c r="B126" s="17" t="s">
        <v>88</v>
      </c>
      <c r="C126" s="17" t="s">
        <v>89</v>
      </c>
      <c r="D126" s="17" t="s">
        <v>92</v>
      </c>
      <c r="E126" s="17" t="s">
        <v>137</v>
      </c>
      <c r="F126" s="17"/>
      <c r="G126" s="17"/>
      <c r="H126" s="17"/>
    </row>
    <row r="127" spans="1:8" x14ac:dyDescent="0.2">
      <c r="A127" s="18">
        <v>2160</v>
      </c>
      <c r="B127" s="16" t="s">
        <v>215</v>
      </c>
      <c r="C127" s="20">
        <f>SUM(C128:C133)</f>
        <v>0</v>
      </c>
    </row>
    <row r="128" spans="1:8" x14ac:dyDescent="0.2">
      <c r="A128" s="18">
        <v>2161</v>
      </c>
      <c r="B128" s="16" t="s">
        <v>216</v>
      </c>
      <c r="C128" s="20">
        <v>0</v>
      </c>
    </row>
    <row r="129" spans="1:8" x14ac:dyDescent="0.2">
      <c r="A129" s="18">
        <v>2162</v>
      </c>
      <c r="B129" s="16" t="s">
        <v>217</v>
      </c>
      <c r="C129" s="20">
        <v>0</v>
      </c>
    </row>
    <row r="130" spans="1:8" x14ac:dyDescent="0.2">
      <c r="A130" s="18">
        <v>2163</v>
      </c>
      <c r="B130" s="16" t="s">
        <v>218</v>
      </c>
      <c r="C130" s="20">
        <v>0</v>
      </c>
    </row>
    <row r="131" spans="1:8" x14ac:dyDescent="0.2">
      <c r="A131" s="18">
        <v>2164</v>
      </c>
      <c r="B131" s="16" t="s">
        <v>219</v>
      </c>
      <c r="C131" s="20">
        <v>0</v>
      </c>
    </row>
    <row r="132" spans="1:8" x14ac:dyDescent="0.2">
      <c r="A132" s="18">
        <v>2165</v>
      </c>
      <c r="B132" s="16" t="s">
        <v>220</v>
      </c>
      <c r="C132" s="20">
        <v>0</v>
      </c>
    </row>
    <row r="133" spans="1:8" x14ac:dyDescent="0.2">
      <c r="A133" s="18">
        <v>2166</v>
      </c>
      <c r="B133" s="16" t="s">
        <v>221</v>
      </c>
      <c r="C133" s="20">
        <v>0</v>
      </c>
    </row>
    <row r="134" spans="1:8" x14ac:dyDescent="0.2">
      <c r="A134" s="18">
        <v>2250</v>
      </c>
      <c r="B134" s="16" t="s">
        <v>222</v>
      </c>
      <c r="C134" s="20">
        <f>SUM(C135:C140)</f>
        <v>0</v>
      </c>
    </row>
    <row r="135" spans="1:8" x14ac:dyDescent="0.2">
      <c r="A135" s="18">
        <v>2251</v>
      </c>
      <c r="B135" s="16" t="s">
        <v>223</v>
      </c>
      <c r="C135" s="20">
        <v>0</v>
      </c>
    </row>
    <row r="136" spans="1:8" x14ac:dyDescent="0.2">
      <c r="A136" s="18">
        <v>2252</v>
      </c>
      <c r="B136" s="16" t="s">
        <v>224</v>
      </c>
      <c r="C136" s="20">
        <v>0</v>
      </c>
    </row>
    <row r="137" spans="1:8" x14ac:dyDescent="0.2">
      <c r="A137" s="18">
        <v>2253</v>
      </c>
      <c r="B137" s="16" t="s">
        <v>225</v>
      </c>
      <c r="C137" s="20">
        <v>0</v>
      </c>
    </row>
    <row r="138" spans="1:8" x14ac:dyDescent="0.2">
      <c r="A138" s="18">
        <v>2254</v>
      </c>
      <c r="B138" s="16" t="s">
        <v>226</v>
      </c>
      <c r="C138" s="20">
        <v>0</v>
      </c>
    </row>
    <row r="139" spans="1:8" x14ac:dyDescent="0.2">
      <c r="A139" s="18">
        <v>2255</v>
      </c>
      <c r="B139" s="16" t="s">
        <v>227</v>
      </c>
      <c r="C139" s="20">
        <v>0</v>
      </c>
    </row>
    <row r="140" spans="1:8" x14ac:dyDescent="0.2">
      <c r="A140" s="18">
        <v>2256</v>
      </c>
      <c r="B140" s="16" t="s">
        <v>228</v>
      </c>
      <c r="C140" s="20">
        <v>0</v>
      </c>
    </row>
    <row r="142" spans="1:8" x14ac:dyDescent="0.2">
      <c r="A142" s="15" t="s">
        <v>112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91</v>
      </c>
      <c r="B143" s="19" t="s">
        <v>88</v>
      </c>
      <c r="C143" s="19" t="s">
        <v>89</v>
      </c>
      <c r="D143" s="19" t="s">
        <v>92</v>
      </c>
      <c r="E143" s="19" t="s">
        <v>137</v>
      </c>
      <c r="F143" s="19"/>
      <c r="G143" s="19"/>
      <c r="H143" s="19"/>
    </row>
    <row r="144" spans="1:8" x14ac:dyDescent="0.2">
      <c r="A144" s="18">
        <v>2159</v>
      </c>
      <c r="B144" s="16" t="s">
        <v>229</v>
      </c>
      <c r="C144" s="20">
        <v>0</v>
      </c>
    </row>
    <row r="145" spans="1:3" x14ac:dyDescent="0.2">
      <c r="A145" s="18">
        <v>2199</v>
      </c>
      <c r="B145" s="16" t="s">
        <v>230</v>
      </c>
      <c r="C145" s="20">
        <v>0</v>
      </c>
    </row>
    <row r="146" spans="1:3" x14ac:dyDescent="0.2">
      <c r="A146" s="18">
        <v>2240</v>
      </c>
      <c r="B146" s="16" t="s">
        <v>231</v>
      </c>
      <c r="C146" s="20">
        <f>SUM(C147:C149)</f>
        <v>0</v>
      </c>
    </row>
    <row r="147" spans="1:3" x14ac:dyDescent="0.2">
      <c r="A147" s="18">
        <v>2241</v>
      </c>
      <c r="B147" s="16" t="s">
        <v>232</v>
      </c>
      <c r="C147" s="20">
        <v>0</v>
      </c>
    </row>
    <row r="148" spans="1:3" x14ac:dyDescent="0.2">
      <c r="A148" s="18">
        <v>2242</v>
      </c>
      <c r="B148" s="16" t="s">
        <v>233</v>
      </c>
      <c r="C148" s="20">
        <v>0</v>
      </c>
    </row>
    <row r="149" spans="1:3" x14ac:dyDescent="0.2">
      <c r="A149" s="18">
        <v>2249</v>
      </c>
      <c r="B149" s="16" t="s">
        <v>234</v>
      </c>
      <c r="C149" s="20">
        <v>0</v>
      </c>
    </row>
    <row r="151" spans="1:3" x14ac:dyDescent="0.2">
      <c r="B151" s="16" t="s">
        <v>539</v>
      </c>
    </row>
    <row r="162" spans="1:5" ht="12.75" x14ac:dyDescent="0.2">
      <c r="A162" s="143" t="s">
        <v>584</v>
      </c>
      <c r="B162" s="143"/>
      <c r="C162" s="143" t="s">
        <v>585</v>
      </c>
      <c r="D162" s="143"/>
      <c r="E162" s="143"/>
    </row>
    <row r="163" spans="1:5" ht="12.75" x14ac:dyDescent="0.2">
      <c r="A163" s="143" t="s">
        <v>586</v>
      </c>
      <c r="B163" s="143"/>
      <c r="C163" s="143" t="s">
        <v>587</v>
      </c>
      <c r="D163" s="143"/>
      <c r="E163" s="143"/>
    </row>
  </sheetData>
  <sheetProtection formatCells="0" formatColumns="0" formatRows="0" insertColumns="0" insertRows="0" insertHyperlinks="0" deleteColumns="0" deleteRows="0" sort="0" autoFilter="0" pivotTables="0"/>
  <mergeCells count="7">
    <mergeCell ref="A163:B163"/>
    <mergeCell ref="C163:E163"/>
    <mergeCell ref="A1:F1"/>
    <mergeCell ref="A2:F2"/>
    <mergeCell ref="A3:F3"/>
    <mergeCell ref="A162:B162"/>
    <mergeCell ref="C162:E162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4" width="11.140625" style="25" bestFit="1" customWidth="1"/>
    <col min="5" max="5" width="9.28515625" style="25" bestFit="1" customWidth="1"/>
    <col min="6" max="16384" width="9.140625" style="25"/>
  </cols>
  <sheetData>
    <row r="1" spans="1:5" ht="18.95" customHeight="1" x14ac:dyDescent="0.2">
      <c r="A1" s="150" t="s">
        <v>582</v>
      </c>
      <c r="B1" s="150"/>
      <c r="C1" s="150"/>
      <c r="D1" s="23" t="s">
        <v>519</v>
      </c>
      <c r="E1" s="24">
        <v>2024</v>
      </c>
    </row>
    <row r="2" spans="1:5" ht="18.95" customHeight="1" x14ac:dyDescent="0.2">
      <c r="A2" s="150" t="s">
        <v>525</v>
      </c>
      <c r="B2" s="150"/>
      <c r="C2" s="150"/>
      <c r="D2" s="23" t="s">
        <v>520</v>
      </c>
      <c r="E2" s="24" t="s">
        <v>522</v>
      </c>
    </row>
    <row r="3" spans="1:5" ht="18.95" customHeight="1" x14ac:dyDescent="0.2">
      <c r="A3" s="150" t="s">
        <v>583</v>
      </c>
      <c r="B3" s="150"/>
      <c r="C3" s="150"/>
      <c r="D3" s="23" t="s">
        <v>521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113</v>
      </c>
      <c r="B6" s="27"/>
      <c r="C6" s="27"/>
      <c r="D6" s="27"/>
      <c r="E6" s="27"/>
    </row>
    <row r="7" spans="1:5" x14ac:dyDescent="0.2">
      <c r="A7" s="28" t="s">
        <v>91</v>
      </c>
      <c r="B7" s="28" t="s">
        <v>88</v>
      </c>
      <c r="C7" s="28" t="s">
        <v>89</v>
      </c>
      <c r="D7" s="28" t="s">
        <v>90</v>
      </c>
      <c r="E7" s="28" t="s">
        <v>92</v>
      </c>
    </row>
    <row r="8" spans="1:5" x14ac:dyDescent="0.2">
      <c r="A8" s="29">
        <v>3110</v>
      </c>
      <c r="B8" s="25" t="s">
        <v>266</v>
      </c>
      <c r="C8" s="30">
        <v>448244301.32999998</v>
      </c>
    </row>
    <row r="9" spans="1:5" x14ac:dyDescent="0.2">
      <c r="A9" s="29">
        <v>3120</v>
      </c>
      <c r="B9" s="25" t="s">
        <v>397</v>
      </c>
      <c r="C9" s="30">
        <v>6143321.2400000002</v>
      </c>
    </row>
    <row r="10" spans="1:5" x14ac:dyDescent="0.2">
      <c r="A10" s="29">
        <v>3130</v>
      </c>
      <c r="B10" s="25" t="s">
        <v>398</v>
      </c>
      <c r="C10" s="30">
        <v>0</v>
      </c>
    </row>
    <row r="12" spans="1:5" x14ac:dyDescent="0.2">
      <c r="A12" s="27" t="s">
        <v>114</v>
      </c>
      <c r="B12" s="27"/>
      <c r="C12" s="27"/>
      <c r="D12" s="27"/>
      <c r="E12" s="27"/>
    </row>
    <row r="13" spans="1:5" x14ac:dyDescent="0.2">
      <c r="A13" s="28" t="s">
        <v>91</v>
      </c>
      <c r="B13" s="28" t="s">
        <v>88</v>
      </c>
      <c r="C13" s="28" t="s">
        <v>89</v>
      </c>
      <c r="D13" s="28" t="s">
        <v>399</v>
      </c>
      <c r="E13" s="28"/>
    </row>
    <row r="14" spans="1:5" x14ac:dyDescent="0.2">
      <c r="A14" s="29">
        <v>3210</v>
      </c>
      <c r="B14" s="25" t="s">
        <v>400</v>
      </c>
      <c r="C14" s="30">
        <v>32890921.16</v>
      </c>
    </row>
    <row r="15" spans="1:5" x14ac:dyDescent="0.2">
      <c r="A15" s="29">
        <v>3220</v>
      </c>
      <c r="B15" s="25" t="s">
        <v>401</v>
      </c>
      <c r="C15" s="30">
        <v>-117255924.38</v>
      </c>
    </row>
    <row r="16" spans="1:5" x14ac:dyDescent="0.2">
      <c r="A16" s="29">
        <v>3230</v>
      </c>
      <c r="B16" s="25" t="s">
        <v>402</v>
      </c>
      <c r="C16" s="30">
        <f>SUM(C17:C20)</f>
        <v>0</v>
      </c>
    </row>
    <row r="17" spans="1:3" x14ac:dyDescent="0.2">
      <c r="A17" s="29">
        <v>3231</v>
      </c>
      <c r="B17" s="25" t="s">
        <v>403</v>
      </c>
      <c r="C17" s="30">
        <v>0</v>
      </c>
    </row>
    <row r="18" spans="1:3" x14ac:dyDescent="0.2">
      <c r="A18" s="29">
        <v>3232</v>
      </c>
      <c r="B18" s="25" t="s">
        <v>404</v>
      </c>
      <c r="C18" s="30">
        <v>0</v>
      </c>
    </row>
    <row r="19" spans="1:3" x14ac:dyDescent="0.2">
      <c r="A19" s="29">
        <v>3233</v>
      </c>
      <c r="B19" s="25" t="s">
        <v>405</v>
      </c>
      <c r="C19" s="30">
        <v>0</v>
      </c>
    </row>
    <row r="20" spans="1:3" x14ac:dyDescent="0.2">
      <c r="A20" s="29">
        <v>3239</v>
      </c>
      <c r="B20" s="25" t="s">
        <v>406</v>
      </c>
      <c r="C20" s="30">
        <v>0</v>
      </c>
    </row>
    <row r="21" spans="1:3" x14ac:dyDescent="0.2">
      <c r="A21" s="29">
        <v>3240</v>
      </c>
      <c r="B21" s="25" t="s">
        <v>407</v>
      </c>
      <c r="C21" s="30">
        <f>SUM(C22:C24)</f>
        <v>90.08</v>
      </c>
    </row>
    <row r="22" spans="1:3" x14ac:dyDescent="0.2">
      <c r="A22" s="29">
        <v>3241</v>
      </c>
      <c r="B22" s="25" t="s">
        <v>408</v>
      </c>
      <c r="C22" s="30">
        <v>0</v>
      </c>
    </row>
    <row r="23" spans="1:3" x14ac:dyDescent="0.2">
      <c r="A23" s="29">
        <v>3242</v>
      </c>
      <c r="B23" s="25" t="s">
        <v>409</v>
      </c>
      <c r="C23" s="30">
        <v>0</v>
      </c>
    </row>
    <row r="24" spans="1:3" x14ac:dyDescent="0.2">
      <c r="A24" s="29">
        <v>3243</v>
      </c>
      <c r="B24" s="25" t="s">
        <v>410</v>
      </c>
      <c r="C24" s="30">
        <v>90.08</v>
      </c>
    </row>
    <row r="25" spans="1:3" x14ac:dyDescent="0.2">
      <c r="A25" s="29">
        <v>3250</v>
      </c>
      <c r="B25" s="25" t="s">
        <v>411</v>
      </c>
      <c r="C25" s="30">
        <f>SUM(C26:C27)</f>
        <v>0</v>
      </c>
    </row>
    <row r="26" spans="1:3" x14ac:dyDescent="0.2">
      <c r="A26" s="29">
        <v>3251</v>
      </c>
      <c r="B26" s="25" t="s">
        <v>412</v>
      </c>
      <c r="C26" s="30">
        <v>0</v>
      </c>
    </row>
    <row r="27" spans="1:3" x14ac:dyDescent="0.2">
      <c r="A27" s="29">
        <v>3252</v>
      </c>
      <c r="B27" s="25" t="s">
        <v>413</v>
      </c>
      <c r="C27" s="30">
        <v>0</v>
      </c>
    </row>
    <row r="29" spans="1:3" x14ac:dyDescent="0.2">
      <c r="B29" s="25" t="s">
        <v>539</v>
      </c>
    </row>
    <row r="39" spans="1:5" ht="12.75" x14ac:dyDescent="0.2">
      <c r="A39" s="143" t="s">
        <v>584</v>
      </c>
      <c r="B39" s="143"/>
      <c r="C39" s="143" t="s">
        <v>585</v>
      </c>
      <c r="D39" s="143"/>
      <c r="E39" s="143"/>
    </row>
    <row r="40" spans="1:5" ht="12.75" x14ac:dyDescent="0.2">
      <c r="A40" s="143" t="s">
        <v>586</v>
      </c>
      <c r="B40" s="143"/>
      <c r="C40" s="143" t="s">
        <v>587</v>
      </c>
      <c r="D40" s="143"/>
      <c r="E40" s="143"/>
    </row>
  </sheetData>
  <sheetProtection formatCells="0" formatColumns="0" formatRows="0" insertColumns="0" insertRows="0" insertHyperlinks="0" deleteColumns="0" deleteRows="0" sort="0" autoFilter="0" pivotTables="0"/>
  <mergeCells count="7">
    <mergeCell ref="A40:B40"/>
    <mergeCell ref="C40:E40"/>
    <mergeCell ref="A1:C1"/>
    <mergeCell ref="A2:C2"/>
    <mergeCell ref="A3:C3"/>
    <mergeCell ref="A39:B39"/>
    <mergeCell ref="C39:E39"/>
  </mergeCells>
  <printOptions horizontalCentered="1"/>
  <pageMargins left="0.11811023622047245" right="0.11811023622047245" top="1.3385826771653544" bottom="0.9448818897637796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7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425781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1" customFormat="1" ht="18.95" customHeight="1" x14ac:dyDescent="0.25">
      <c r="A1" s="150" t="s">
        <v>582</v>
      </c>
      <c r="B1" s="150"/>
      <c r="C1" s="150"/>
      <c r="D1" s="23" t="s">
        <v>519</v>
      </c>
      <c r="E1" s="24">
        <v>2024</v>
      </c>
    </row>
    <row r="2" spans="1:5" s="31" customFormat="1" ht="18.95" customHeight="1" x14ac:dyDescent="0.25">
      <c r="A2" s="150" t="s">
        <v>526</v>
      </c>
      <c r="B2" s="150"/>
      <c r="C2" s="150"/>
      <c r="D2" s="23" t="s">
        <v>520</v>
      </c>
      <c r="E2" s="24" t="s">
        <v>522</v>
      </c>
    </row>
    <row r="3" spans="1:5" s="31" customFormat="1" ht="18.95" customHeight="1" x14ac:dyDescent="0.25">
      <c r="A3" s="150" t="s">
        <v>583</v>
      </c>
      <c r="B3" s="150"/>
      <c r="C3" s="150"/>
      <c r="D3" s="23" t="s">
        <v>521</v>
      </c>
      <c r="E3" s="24">
        <v>1</v>
      </c>
    </row>
    <row r="4" spans="1:5" x14ac:dyDescent="0.2">
      <c r="A4" s="26" t="s">
        <v>126</v>
      </c>
      <c r="B4" s="27"/>
      <c r="C4" s="27"/>
      <c r="D4" s="27"/>
      <c r="E4" s="27"/>
    </row>
    <row r="6" spans="1:5" x14ac:dyDescent="0.2">
      <c r="A6" s="27" t="s">
        <v>115</v>
      </c>
      <c r="B6" s="27"/>
      <c r="C6" s="27"/>
      <c r="D6" s="27"/>
      <c r="E6" s="27"/>
    </row>
    <row r="7" spans="1:5" x14ac:dyDescent="0.2">
      <c r="A7" s="28" t="s">
        <v>91</v>
      </c>
      <c r="B7" s="28" t="s">
        <v>563</v>
      </c>
      <c r="C7" s="92">
        <v>2024</v>
      </c>
      <c r="D7" s="92">
        <v>2023</v>
      </c>
      <c r="E7" s="28"/>
    </row>
    <row r="8" spans="1:5" x14ac:dyDescent="0.2">
      <c r="A8" s="29">
        <v>1111</v>
      </c>
      <c r="B8" s="25" t="s">
        <v>414</v>
      </c>
      <c r="C8" s="30">
        <v>0</v>
      </c>
      <c r="D8" s="30">
        <v>0</v>
      </c>
    </row>
    <row r="9" spans="1:5" x14ac:dyDescent="0.2">
      <c r="A9" s="29">
        <v>1112</v>
      </c>
      <c r="B9" s="25" t="s">
        <v>415</v>
      </c>
      <c r="C9" s="30">
        <v>50514313.909999996</v>
      </c>
      <c r="D9" s="30">
        <v>37977300.280000001</v>
      </c>
    </row>
    <row r="10" spans="1:5" x14ac:dyDescent="0.2">
      <c r="A10" s="29">
        <v>1113</v>
      </c>
      <c r="B10" s="25" t="s">
        <v>416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127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128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417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418</v>
      </c>
      <c r="C14" s="30">
        <v>0</v>
      </c>
      <c r="D14" s="30">
        <v>0</v>
      </c>
    </row>
    <row r="15" spans="1:5" x14ac:dyDescent="0.2">
      <c r="A15" s="96">
        <v>1110</v>
      </c>
      <c r="B15" s="97" t="s">
        <v>541</v>
      </c>
      <c r="C15" s="98">
        <f>SUM(C8:C14)</f>
        <v>50514313.909999996</v>
      </c>
      <c r="D15" s="98">
        <f>SUM(D8:D14)</f>
        <v>37977300.280000001</v>
      </c>
    </row>
    <row r="18" spans="1:5" x14ac:dyDescent="0.2">
      <c r="A18" s="27" t="s">
        <v>116</v>
      </c>
      <c r="B18" s="27"/>
      <c r="C18" s="27"/>
      <c r="D18" s="27"/>
      <c r="E18" s="93"/>
    </row>
    <row r="19" spans="1:5" x14ac:dyDescent="0.2">
      <c r="A19" s="28" t="s">
        <v>91</v>
      </c>
      <c r="B19" s="28" t="s">
        <v>563</v>
      </c>
      <c r="C19" s="107" t="s">
        <v>562</v>
      </c>
      <c r="D19" s="107" t="s">
        <v>119</v>
      </c>
      <c r="E19" s="93"/>
    </row>
    <row r="20" spans="1:5" x14ac:dyDescent="0.2">
      <c r="A20" s="96">
        <v>1230</v>
      </c>
      <c r="B20" s="97" t="s">
        <v>160</v>
      </c>
      <c r="C20" s="98">
        <f>SUM(C21:C27)</f>
        <v>7918941.8700000001</v>
      </c>
      <c r="D20" s="98">
        <f>SUM(D21:D27)</f>
        <v>7918941.8700000001</v>
      </c>
      <c r="E20" s="93"/>
    </row>
    <row r="21" spans="1:5" x14ac:dyDescent="0.2">
      <c r="A21" s="29">
        <v>1231</v>
      </c>
      <c r="B21" s="25" t="s">
        <v>161</v>
      </c>
      <c r="C21" s="30">
        <v>0</v>
      </c>
      <c r="D21" s="95">
        <v>0</v>
      </c>
      <c r="E21" s="93"/>
    </row>
    <row r="22" spans="1:5" x14ac:dyDescent="0.2">
      <c r="A22" s="29">
        <v>1232</v>
      </c>
      <c r="B22" s="25" t="s">
        <v>162</v>
      </c>
      <c r="C22" s="30">
        <v>0</v>
      </c>
      <c r="D22" s="95">
        <v>0</v>
      </c>
      <c r="E22" s="93"/>
    </row>
    <row r="23" spans="1:5" x14ac:dyDescent="0.2">
      <c r="A23" s="29">
        <v>1233</v>
      </c>
      <c r="B23" s="25" t="s">
        <v>163</v>
      </c>
      <c r="C23" s="30">
        <v>0</v>
      </c>
      <c r="D23" s="95">
        <v>0</v>
      </c>
      <c r="E23" s="93"/>
    </row>
    <row r="24" spans="1:5" x14ac:dyDescent="0.2">
      <c r="A24" s="29">
        <v>1234</v>
      </c>
      <c r="B24" s="25" t="s">
        <v>164</v>
      </c>
      <c r="C24" s="30">
        <v>0</v>
      </c>
      <c r="D24" s="95">
        <v>0</v>
      </c>
      <c r="E24" s="93"/>
    </row>
    <row r="25" spans="1:5" x14ac:dyDescent="0.2">
      <c r="A25" s="29">
        <v>1235</v>
      </c>
      <c r="B25" s="25" t="s">
        <v>165</v>
      </c>
      <c r="C25" s="30">
        <v>0</v>
      </c>
      <c r="D25" s="95">
        <v>0</v>
      </c>
      <c r="E25" s="93"/>
    </row>
    <row r="26" spans="1:5" x14ac:dyDescent="0.2">
      <c r="A26" s="29">
        <v>1236</v>
      </c>
      <c r="B26" s="25" t="s">
        <v>166</v>
      </c>
      <c r="C26" s="30">
        <v>7918941.8700000001</v>
      </c>
      <c r="D26" s="95">
        <v>7918941.8700000001</v>
      </c>
      <c r="E26" s="93"/>
    </row>
    <row r="27" spans="1:5" x14ac:dyDescent="0.2">
      <c r="A27" s="29">
        <v>1239</v>
      </c>
      <c r="B27" s="25" t="s">
        <v>167</v>
      </c>
      <c r="C27" s="30">
        <v>0</v>
      </c>
      <c r="D27" s="95">
        <v>0</v>
      </c>
      <c r="E27" s="93"/>
    </row>
    <row r="28" spans="1:5" x14ac:dyDescent="0.2">
      <c r="A28" s="96">
        <v>1240</v>
      </c>
      <c r="B28" s="97" t="s">
        <v>168</v>
      </c>
      <c r="C28" s="98">
        <f>SUM(C29:C36)</f>
        <v>0</v>
      </c>
      <c r="D28" s="98">
        <f>SUM(D29:D36)</f>
        <v>0</v>
      </c>
      <c r="E28" s="93"/>
    </row>
    <row r="29" spans="1:5" x14ac:dyDescent="0.2">
      <c r="A29" s="29">
        <v>1241</v>
      </c>
      <c r="B29" s="25" t="s">
        <v>169</v>
      </c>
      <c r="C29" s="30">
        <v>0</v>
      </c>
      <c r="D29" s="95">
        <v>0</v>
      </c>
      <c r="E29" s="93"/>
    </row>
    <row r="30" spans="1:5" x14ac:dyDescent="0.2">
      <c r="A30" s="29">
        <v>1242</v>
      </c>
      <c r="B30" s="25" t="s">
        <v>170</v>
      </c>
      <c r="C30" s="30">
        <v>0</v>
      </c>
      <c r="D30" s="95">
        <v>0</v>
      </c>
      <c r="E30" s="93"/>
    </row>
    <row r="31" spans="1:5" x14ac:dyDescent="0.2">
      <c r="A31" s="29">
        <v>1243</v>
      </c>
      <c r="B31" s="25" t="s">
        <v>171</v>
      </c>
      <c r="C31" s="30">
        <v>0</v>
      </c>
      <c r="D31" s="95">
        <v>0</v>
      </c>
      <c r="E31" s="93"/>
    </row>
    <row r="32" spans="1:5" x14ac:dyDescent="0.2">
      <c r="A32" s="29">
        <v>1244</v>
      </c>
      <c r="B32" s="25" t="s">
        <v>172</v>
      </c>
      <c r="C32" s="30">
        <v>0</v>
      </c>
      <c r="D32" s="95">
        <v>0</v>
      </c>
      <c r="E32" s="93"/>
    </row>
    <row r="33" spans="1:5" x14ac:dyDescent="0.2">
      <c r="A33" s="29">
        <v>1245</v>
      </c>
      <c r="B33" s="25" t="s">
        <v>173</v>
      </c>
      <c r="C33" s="30">
        <v>0</v>
      </c>
      <c r="D33" s="95">
        <v>0</v>
      </c>
      <c r="E33" s="93"/>
    </row>
    <row r="34" spans="1:5" x14ac:dyDescent="0.2">
      <c r="A34" s="29">
        <v>1246</v>
      </c>
      <c r="B34" s="25" t="s">
        <v>174</v>
      </c>
      <c r="C34" s="30">
        <v>0</v>
      </c>
      <c r="D34" s="95">
        <v>0</v>
      </c>
    </row>
    <row r="35" spans="1:5" x14ac:dyDescent="0.2">
      <c r="A35" s="29">
        <v>1247</v>
      </c>
      <c r="B35" s="25" t="s">
        <v>175</v>
      </c>
      <c r="C35" s="30">
        <v>0</v>
      </c>
      <c r="D35" s="95">
        <v>0</v>
      </c>
    </row>
    <row r="36" spans="1:5" x14ac:dyDescent="0.2">
      <c r="A36" s="29">
        <v>1248</v>
      </c>
      <c r="B36" s="25" t="s">
        <v>176</v>
      </c>
      <c r="C36" s="30">
        <v>0</v>
      </c>
      <c r="D36" s="95">
        <v>0</v>
      </c>
    </row>
    <row r="37" spans="1:5" x14ac:dyDescent="0.2">
      <c r="A37" s="129">
        <v>12</v>
      </c>
      <c r="B37" s="130" t="s">
        <v>576</v>
      </c>
      <c r="C37" s="131">
        <v>0</v>
      </c>
      <c r="D37" s="131">
        <v>0</v>
      </c>
      <c r="E37" s="97"/>
    </row>
    <row r="38" spans="1:5" x14ac:dyDescent="0.2">
      <c r="B38" s="99" t="s">
        <v>542</v>
      </c>
      <c r="C38" s="98">
        <f>C20+C28+C37</f>
        <v>7918941.8700000001</v>
      </c>
      <c r="D38" s="98">
        <f>D20+D28+D37</f>
        <v>7918941.8700000001</v>
      </c>
    </row>
    <row r="39" spans="1:5" s="93" customFormat="1" x14ac:dyDescent="0.2"/>
    <row r="40" spans="1:5" x14ac:dyDescent="0.2">
      <c r="A40" s="27" t="s">
        <v>124</v>
      </c>
      <c r="B40" s="27"/>
      <c r="C40" s="27"/>
      <c r="D40" s="27"/>
      <c r="E40" s="27"/>
    </row>
    <row r="41" spans="1:5" x14ac:dyDescent="0.2">
      <c r="A41" s="28" t="s">
        <v>91</v>
      </c>
      <c r="B41" s="28" t="s">
        <v>563</v>
      </c>
      <c r="C41" s="92">
        <v>2024</v>
      </c>
      <c r="D41" s="92">
        <v>2023</v>
      </c>
      <c r="E41" s="28"/>
    </row>
    <row r="42" spans="1:5" s="93" customFormat="1" x14ac:dyDescent="0.2">
      <c r="A42" s="96">
        <v>3210</v>
      </c>
      <c r="B42" s="97" t="s">
        <v>543</v>
      </c>
      <c r="C42" s="98">
        <v>32890921.16</v>
      </c>
      <c r="D42" s="98">
        <v>9180789.0700000003</v>
      </c>
    </row>
    <row r="43" spans="1:5" x14ac:dyDescent="0.2">
      <c r="A43" s="94"/>
      <c r="B43" s="99" t="s">
        <v>531</v>
      </c>
      <c r="C43" s="98">
        <f>C46+C58+C86+C89+C44</f>
        <v>0</v>
      </c>
      <c r="D43" s="98">
        <f>D46+D58+D86+D89+D44</f>
        <v>5781221.6600000001</v>
      </c>
    </row>
    <row r="44" spans="1:5" s="93" customFormat="1" x14ac:dyDescent="0.2">
      <c r="A44" s="116">
        <v>5100</v>
      </c>
      <c r="B44" s="117" t="s">
        <v>291</v>
      </c>
      <c r="C44" s="118">
        <f>SUM(C45:C45)</f>
        <v>0</v>
      </c>
      <c r="D44" s="118">
        <f>SUM(D45:D45)</f>
        <v>0</v>
      </c>
    </row>
    <row r="45" spans="1:5" s="93" customFormat="1" x14ac:dyDescent="0.2">
      <c r="A45" s="119">
        <v>5130</v>
      </c>
      <c r="B45" s="120" t="s">
        <v>564</v>
      </c>
      <c r="C45" s="121">
        <v>0</v>
      </c>
      <c r="D45" s="121">
        <v>0</v>
      </c>
    </row>
    <row r="46" spans="1:5" x14ac:dyDescent="0.2">
      <c r="A46" s="96">
        <v>5400</v>
      </c>
      <c r="B46" s="97" t="s">
        <v>356</v>
      </c>
      <c r="C46" s="98">
        <f>C47+C49+C51+C53+C55</f>
        <v>0</v>
      </c>
      <c r="D46" s="98">
        <f>D47+D49+D51+D53+D55</f>
        <v>0</v>
      </c>
    </row>
    <row r="47" spans="1:5" x14ac:dyDescent="0.2">
      <c r="A47" s="94">
        <v>5410</v>
      </c>
      <c r="B47" s="93" t="s">
        <v>532</v>
      </c>
      <c r="C47" s="95">
        <f>C48</f>
        <v>0</v>
      </c>
      <c r="D47" s="95">
        <f>D48</f>
        <v>0</v>
      </c>
    </row>
    <row r="48" spans="1:5" x14ac:dyDescent="0.2">
      <c r="A48" s="94">
        <v>5411</v>
      </c>
      <c r="B48" s="93" t="s">
        <v>358</v>
      </c>
      <c r="C48" s="95">
        <v>0</v>
      </c>
      <c r="D48" s="95">
        <v>0</v>
      </c>
    </row>
    <row r="49" spans="1:4" x14ac:dyDescent="0.2">
      <c r="A49" s="94">
        <v>5420</v>
      </c>
      <c r="B49" s="93" t="s">
        <v>533</v>
      </c>
      <c r="C49" s="95">
        <f>C50</f>
        <v>0</v>
      </c>
      <c r="D49" s="95">
        <f>D50</f>
        <v>0</v>
      </c>
    </row>
    <row r="50" spans="1:4" x14ac:dyDescent="0.2">
      <c r="A50" s="94">
        <v>5421</v>
      </c>
      <c r="B50" s="93" t="s">
        <v>361</v>
      </c>
      <c r="C50" s="95">
        <v>0</v>
      </c>
      <c r="D50" s="95">
        <v>0</v>
      </c>
    </row>
    <row r="51" spans="1:4" x14ac:dyDescent="0.2">
      <c r="A51" s="94">
        <v>5430</v>
      </c>
      <c r="B51" s="93" t="s">
        <v>534</v>
      </c>
      <c r="C51" s="95">
        <f>C52</f>
        <v>0</v>
      </c>
      <c r="D51" s="95">
        <f>D52</f>
        <v>0</v>
      </c>
    </row>
    <row r="52" spans="1:4" x14ac:dyDescent="0.2">
      <c r="A52" s="94">
        <v>5431</v>
      </c>
      <c r="B52" s="93" t="s">
        <v>364</v>
      </c>
      <c r="C52" s="95">
        <v>0</v>
      </c>
      <c r="D52" s="95">
        <v>0</v>
      </c>
    </row>
    <row r="53" spans="1:4" x14ac:dyDescent="0.2">
      <c r="A53" s="94">
        <v>5440</v>
      </c>
      <c r="B53" s="93" t="s">
        <v>535</v>
      </c>
      <c r="C53" s="95">
        <f>C54</f>
        <v>0</v>
      </c>
      <c r="D53" s="95">
        <f>D54</f>
        <v>0</v>
      </c>
    </row>
    <row r="54" spans="1:4" x14ac:dyDescent="0.2">
      <c r="A54" s="94">
        <v>5441</v>
      </c>
      <c r="B54" s="93" t="s">
        <v>535</v>
      </c>
      <c r="C54" s="95">
        <v>0</v>
      </c>
      <c r="D54" s="95">
        <v>0</v>
      </c>
    </row>
    <row r="55" spans="1:4" x14ac:dyDescent="0.2">
      <c r="A55" s="94">
        <v>5450</v>
      </c>
      <c r="B55" s="93" t="s">
        <v>536</v>
      </c>
      <c r="C55" s="95">
        <f>SUM(C56:C57)</f>
        <v>0</v>
      </c>
      <c r="D55" s="95">
        <f>SUM(D56:D57)</f>
        <v>0</v>
      </c>
    </row>
    <row r="56" spans="1:4" x14ac:dyDescent="0.2">
      <c r="A56" s="94">
        <v>5451</v>
      </c>
      <c r="B56" s="93" t="s">
        <v>368</v>
      </c>
      <c r="C56" s="95">
        <v>0</v>
      </c>
      <c r="D56" s="95">
        <v>0</v>
      </c>
    </row>
    <row r="57" spans="1:4" x14ac:dyDescent="0.2">
      <c r="A57" s="94">
        <v>5452</v>
      </c>
      <c r="B57" s="93" t="s">
        <v>369</v>
      </c>
      <c r="C57" s="95">
        <v>0</v>
      </c>
      <c r="D57" s="95">
        <v>0</v>
      </c>
    </row>
    <row r="58" spans="1:4" x14ac:dyDescent="0.2">
      <c r="A58" s="96">
        <v>5500</v>
      </c>
      <c r="B58" s="97" t="s">
        <v>370</v>
      </c>
      <c r="C58" s="98">
        <f>C59+C68+C71+C77</f>
        <v>0</v>
      </c>
      <c r="D58" s="98">
        <f>D59+D68+D71+D77</f>
        <v>5781221.6600000001</v>
      </c>
    </row>
    <row r="59" spans="1:4" x14ac:dyDescent="0.2">
      <c r="A59" s="29">
        <v>5510</v>
      </c>
      <c r="B59" s="25" t="s">
        <v>371</v>
      </c>
      <c r="C59" s="30">
        <f>SUM(C60:C67)</f>
        <v>0</v>
      </c>
      <c r="D59" s="30">
        <f>SUM(D60:D67)</f>
        <v>5781221.6600000001</v>
      </c>
    </row>
    <row r="60" spans="1:4" x14ac:dyDescent="0.2">
      <c r="A60" s="29">
        <v>5511</v>
      </c>
      <c r="B60" s="25" t="s">
        <v>372</v>
      </c>
      <c r="C60" s="30">
        <v>0</v>
      </c>
      <c r="D60" s="30">
        <v>0</v>
      </c>
    </row>
    <row r="61" spans="1:4" x14ac:dyDescent="0.2">
      <c r="A61" s="29">
        <v>5512</v>
      </c>
      <c r="B61" s="25" t="s">
        <v>373</v>
      </c>
      <c r="C61" s="30">
        <v>0</v>
      </c>
      <c r="D61" s="30">
        <v>0</v>
      </c>
    </row>
    <row r="62" spans="1:4" x14ac:dyDescent="0.2">
      <c r="A62" s="29">
        <v>5513</v>
      </c>
      <c r="B62" s="25" t="s">
        <v>374</v>
      </c>
      <c r="C62" s="30">
        <v>0</v>
      </c>
      <c r="D62" s="30">
        <v>0</v>
      </c>
    </row>
    <row r="63" spans="1:4" x14ac:dyDescent="0.2">
      <c r="A63" s="29">
        <v>5514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5515</v>
      </c>
      <c r="B64" s="25" t="s">
        <v>376</v>
      </c>
      <c r="C64" s="30">
        <v>0</v>
      </c>
      <c r="D64" s="30">
        <v>5781221.6600000001</v>
      </c>
    </row>
    <row r="65" spans="1:4" x14ac:dyDescent="0.2">
      <c r="A65" s="29">
        <v>5516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5517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5518</v>
      </c>
      <c r="B67" s="25" t="s">
        <v>45</v>
      </c>
      <c r="C67" s="30">
        <v>0</v>
      </c>
      <c r="D67" s="30">
        <v>0</v>
      </c>
    </row>
    <row r="68" spans="1:4" x14ac:dyDescent="0.2">
      <c r="A68" s="29">
        <v>5520</v>
      </c>
      <c r="B68" s="25" t="s">
        <v>44</v>
      </c>
      <c r="C68" s="30">
        <f>SUM(C69:C70)</f>
        <v>0</v>
      </c>
      <c r="D68" s="30">
        <f>SUM(D69:D70)</f>
        <v>0</v>
      </c>
    </row>
    <row r="69" spans="1:4" x14ac:dyDescent="0.2">
      <c r="A69" s="29">
        <v>5521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5522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5530</v>
      </c>
      <c r="B71" s="25" t="s">
        <v>381</v>
      </c>
      <c r="C71" s="30">
        <f>SUM(C72:C76)</f>
        <v>0</v>
      </c>
      <c r="D71" s="30">
        <f>SUM(D72:D76)</f>
        <v>0</v>
      </c>
    </row>
    <row r="72" spans="1:4" x14ac:dyDescent="0.2">
      <c r="A72" s="29">
        <v>5531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5532</v>
      </c>
      <c r="B73" s="25" t="s">
        <v>383</v>
      </c>
      <c r="C73" s="30">
        <v>0</v>
      </c>
      <c r="D73" s="30">
        <v>0</v>
      </c>
    </row>
    <row r="74" spans="1:4" x14ac:dyDescent="0.2">
      <c r="A74" s="29">
        <v>5533</v>
      </c>
      <c r="B74" s="25" t="s">
        <v>384</v>
      </c>
      <c r="C74" s="30">
        <v>0</v>
      </c>
      <c r="D74" s="30">
        <v>0</v>
      </c>
    </row>
    <row r="75" spans="1:4" x14ac:dyDescent="0.2">
      <c r="A75" s="29">
        <v>5534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5535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5590</v>
      </c>
      <c r="B77" s="25" t="s">
        <v>387</v>
      </c>
      <c r="C77" s="30">
        <f>SUM(C78:C85)</f>
        <v>0</v>
      </c>
      <c r="D77" s="30">
        <f>SUM(D78:D85)</f>
        <v>0</v>
      </c>
    </row>
    <row r="78" spans="1:4" x14ac:dyDescent="0.2">
      <c r="A78" s="29">
        <v>5591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5592</v>
      </c>
      <c r="B79" s="25" t="s">
        <v>389</v>
      </c>
      <c r="C79" s="30">
        <v>0</v>
      </c>
      <c r="D79" s="30">
        <v>0</v>
      </c>
    </row>
    <row r="80" spans="1:4" x14ac:dyDescent="0.2">
      <c r="A80" s="29">
        <v>5593</v>
      </c>
      <c r="B80" s="25" t="s">
        <v>390</v>
      </c>
      <c r="C80" s="30">
        <v>0</v>
      </c>
      <c r="D80" s="30">
        <v>0</v>
      </c>
    </row>
    <row r="81" spans="1:4" x14ac:dyDescent="0.2">
      <c r="A81" s="29">
        <v>5594</v>
      </c>
      <c r="B81" s="25" t="s">
        <v>391</v>
      </c>
      <c r="C81" s="30">
        <v>0</v>
      </c>
      <c r="D81" s="30">
        <v>0</v>
      </c>
    </row>
    <row r="82" spans="1:4" x14ac:dyDescent="0.2">
      <c r="A82" s="29">
        <v>5595</v>
      </c>
      <c r="B82" s="25" t="s">
        <v>392</v>
      </c>
      <c r="C82" s="30">
        <v>0</v>
      </c>
      <c r="D82" s="30">
        <v>0</v>
      </c>
    </row>
    <row r="83" spans="1:4" x14ac:dyDescent="0.2">
      <c r="A83" s="29">
        <v>5596</v>
      </c>
      <c r="B83" s="25" t="s">
        <v>287</v>
      </c>
      <c r="C83" s="30">
        <v>0</v>
      </c>
      <c r="D83" s="30">
        <v>0</v>
      </c>
    </row>
    <row r="84" spans="1:4" x14ac:dyDescent="0.2">
      <c r="A84" s="29">
        <v>5597</v>
      </c>
      <c r="B84" s="25" t="s">
        <v>393</v>
      </c>
      <c r="C84" s="30">
        <v>0</v>
      </c>
      <c r="D84" s="30">
        <v>0</v>
      </c>
    </row>
    <row r="85" spans="1:4" x14ac:dyDescent="0.2">
      <c r="A85" s="29">
        <v>5599</v>
      </c>
      <c r="B85" s="25" t="s">
        <v>394</v>
      </c>
      <c r="C85" s="30">
        <v>0</v>
      </c>
      <c r="D85" s="30">
        <v>0</v>
      </c>
    </row>
    <row r="86" spans="1:4" x14ac:dyDescent="0.2">
      <c r="A86" s="96">
        <v>5600</v>
      </c>
      <c r="B86" s="97" t="s">
        <v>43</v>
      </c>
      <c r="C86" s="98">
        <f>C87</f>
        <v>0</v>
      </c>
      <c r="D86" s="98">
        <f>D87</f>
        <v>0</v>
      </c>
    </row>
    <row r="87" spans="1:4" x14ac:dyDescent="0.2">
      <c r="A87" s="29">
        <v>5610</v>
      </c>
      <c r="B87" s="25" t="s">
        <v>395</v>
      </c>
      <c r="C87" s="30">
        <f>C88</f>
        <v>0</v>
      </c>
      <c r="D87" s="30">
        <f>D88</f>
        <v>0</v>
      </c>
    </row>
    <row r="88" spans="1:4" x14ac:dyDescent="0.2">
      <c r="A88" s="29">
        <v>5611</v>
      </c>
      <c r="B88" s="25" t="s">
        <v>396</v>
      </c>
      <c r="C88" s="30">
        <v>0</v>
      </c>
      <c r="D88" s="30">
        <v>0</v>
      </c>
    </row>
    <row r="89" spans="1:4" x14ac:dyDescent="0.2">
      <c r="A89" s="96">
        <v>2110</v>
      </c>
      <c r="B89" s="102" t="s">
        <v>544</v>
      </c>
      <c r="C89" s="98">
        <f>SUM(C90:C94)</f>
        <v>0</v>
      </c>
      <c r="D89" s="98">
        <f>SUM(D90:D94)</f>
        <v>0</v>
      </c>
    </row>
    <row r="90" spans="1:4" x14ac:dyDescent="0.2">
      <c r="A90" s="94">
        <v>2111</v>
      </c>
      <c r="B90" s="93" t="s">
        <v>545</v>
      </c>
      <c r="C90" s="95">
        <v>0</v>
      </c>
      <c r="D90" s="95">
        <v>0</v>
      </c>
    </row>
    <row r="91" spans="1:4" x14ac:dyDescent="0.2">
      <c r="A91" s="94">
        <v>2112</v>
      </c>
      <c r="B91" s="93" t="s">
        <v>546</v>
      </c>
      <c r="C91" s="95">
        <v>0</v>
      </c>
      <c r="D91" s="95">
        <v>0</v>
      </c>
    </row>
    <row r="92" spans="1:4" x14ac:dyDescent="0.2">
      <c r="A92" s="94">
        <v>2112</v>
      </c>
      <c r="B92" s="93" t="s">
        <v>547</v>
      </c>
      <c r="C92" s="95">
        <v>0</v>
      </c>
      <c r="D92" s="95">
        <v>0</v>
      </c>
    </row>
    <row r="93" spans="1:4" x14ac:dyDescent="0.2">
      <c r="A93" s="94">
        <v>2115</v>
      </c>
      <c r="B93" s="93" t="s">
        <v>548</v>
      </c>
      <c r="C93" s="95">
        <v>0</v>
      </c>
      <c r="D93" s="95">
        <v>0</v>
      </c>
    </row>
    <row r="94" spans="1:4" x14ac:dyDescent="0.2">
      <c r="A94" s="94">
        <v>2114</v>
      </c>
      <c r="B94" s="93" t="s">
        <v>549</v>
      </c>
      <c r="C94" s="95">
        <v>0</v>
      </c>
      <c r="D94" s="95">
        <v>0</v>
      </c>
    </row>
    <row r="95" spans="1:4" x14ac:dyDescent="0.2">
      <c r="A95" s="94"/>
      <c r="B95" s="99" t="s">
        <v>550</v>
      </c>
      <c r="C95" s="98">
        <f>+C96</f>
        <v>0</v>
      </c>
      <c r="D95" s="98">
        <f>+D96</f>
        <v>14614370.189999999</v>
      </c>
    </row>
    <row r="96" spans="1:4" s="93" customFormat="1" x14ac:dyDescent="0.2">
      <c r="A96" s="116">
        <v>3100</v>
      </c>
      <c r="B96" s="122" t="s">
        <v>565</v>
      </c>
      <c r="C96" s="123">
        <f>SUM(C97:C100)</f>
        <v>0</v>
      </c>
      <c r="D96" s="123">
        <f>SUM(D97:D100)</f>
        <v>14614370.189999999</v>
      </c>
    </row>
    <row r="97" spans="1:4" s="93" customFormat="1" x14ac:dyDescent="0.2">
      <c r="A97" s="119"/>
      <c r="B97" s="124" t="s">
        <v>566</v>
      </c>
      <c r="C97" s="125">
        <v>0</v>
      </c>
      <c r="D97" s="125">
        <v>0</v>
      </c>
    </row>
    <row r="98" spans="1:4" s="93" customFormat="1" x14ac:dyDescent="0.2">
      <c r="A98" s="119"/>
      <c r="B98" s="124" t="s">
        <v>567</v>
      </c>
      <c r="C98" s="125">
        <v>0</v>
      </c>
      <c r="D98" s="125">
        <v>0</v>
      </c>
    </row>
    <row r="99" spans="1:4" s="93" customFormat="1" x14ac:dyDescent="0.2">
      <c r="A99" s="119"/>
      <c r="B99" s="124" t="s">
        <v>568</v>
      </c>
      <c r="C99" s="125">
        <v>0</v>
      </c>
      <c r="D99" s="125">
        <v>69500</v>
      </c>
    </row>
    <row r="100" spans="1:4" s="93" customFormat="1" x14ac:dyDescent="0.2">
      <c r="A100" s="119"/>
      <c r="B100" s="124" t="s">
        <v>569</v>
      </c>
      <c r="C100" s="125">
        <v>0</v>
      </c>
      <c r="D100" s="125">
        <v>14544870.189999999</v>
      </c>
    </row>
    <row r="101" spans="1:4" s="93" customFormat="1" x14ac:dyDescent="0.2">
      <c r="A101" s="119"/>
      <c r="B101" s="127" t="s">
        <v>570</v>
      </c>
      <c r="C101" s="118">
        <f>+C102</f>
        <v>0</v>
      </c>
      <c r="D101" s="118">
        <f>+D102</f>
        <v>0</v>
      </c>
    </row>
    <row r="102" spans="1:4" s="93" customFormat="1" x14ac:dyDescent="0.2">
      <c r="A102" s="116">
        <v>1270</v>
      </c>
      <c r="B102" s="126" t="s">
        <v>184</v>
      </c>
      <c r="C102" s="123">
        <f>+C103</f>
        <v>0</v>
      </c>
      <c r="D102" s="123">
        <f>+D103</f>
        <v>0</v>
      </c>
    </row>
    <row r="103" spans="1:4" s="93" customFormat="1" x14ac:dyDescent="0.2">
      <c r="A103" s="119">
        <v>1273</v>
      </c>
      <c r="B103" s="120" t="s">
        <v>571</v>
      </c>
      <c r="C103" s="125">
        <v>0</v>
      </c>
      <c r="D103" s="125">
        <v>0</v>
      </c>
    </row>
    <row r="104" spans="1:4" s="93" customFormat="1" x14ac:dyDescent="0.2">
      <c r="A104" s="119"/>
      <c r="B104" s="127" t="s">
        <v>572</v>
      </c>
      <c r="C104" s="118">
        <f>+C105+C107</f>
        <v>303698.57</v>
      </c>
      <c r="D104" s="118">
        <f>+D105+D107</f>
        <v>7.0000000000000007E-2</v>
      </c>
    </row>
    <row r="105" spans="1:4" s="93" customFormat="1" x14ac:dyDescent="0.2">
      <c r="A105" s="116">
        <v>4300</v>
      </c>
      <c r="B105" s="122" t="s">
        <v>573</v>
      </c>
      <c r="C105" s="123">
        <f>+C106</f>
        <v>303698.57</v>
      </c>
      <c r="D105" s="128">
        <f>+D106</f>
        <v>7.0000000000000007E-2</v>
      </c>
    </row>
    <row r="106" spans="1:4" s="93" customFormat="1" x14ac:dyDescent="0.2">
      <c r="A106" s="119">
        <v>4399</v>
      </c>
      <c r="B106" s="124" t="s">
        <v>284</v>
      </c>
      <c r="C106" s="125">
        <v>303698.57</v>
      </c>
      <c r="D106" s="125">
        <v>7.0000000000000007E-2</v>
      </c>
    </row>
    <row r="107" spans="1:4" x14ac:dyDescent="0.2">
      <c r="A107" s="96">
        <v>1120</v>
      </c>
      <c r="B107" s="103" t="s">
        <v>551</v>
      </c>
      <c r="C107" s="98">
        <f>SUM(C108:C116)</f>
        <v>0</v>
      </c>
      <c r="D107" s="98">
        <f>SUM(D108:D116)</f>
        <v>0</v>
      </c>
    </row>
    <row r="108" spans="1:4" x14ac:dyDescent="0.2">
      <c r="A108" s="94">
        <v>1124</v>
      </c>
      <c r="B108" s="104" t="s">
        <v>552</v>
      </c>
      <c r="C108" s="105">
        <v>0</v>
      </c>
      <c r="D108" s="95">
        <v>0</v>
      </c>
    </row>
    <row r="109" spans="1:4" x14ac:dyDescent="0.2">
      <c r="A109" s="94">
        <v>1124</v>
      </c>
      <c r="B109" s="104" t="s">
        <v>553</v>
      </c>
      <c r="C109" s="105">
        <v>0</v>
      </c>
      <c r="D109" s="95">
        <v>0</v>
      </c>
    </row>
    <row r="110" spans="1:4" x14ac:dyDescent="0.2">
      <c r="A110" s="94">
        <v>1124</v>
      </c>
      <c r="B110" s="104" t="s">
        <v>554</v>
      </c>
      <c r="C110" s="105">
        <v>0</v>
      </c>
      <c r="D110" s="95">
        <v>0</v>
      </c>
    </row>
    <row r="111" spans="1:4" x14ac:dyDescent="0.2">
      <c r="A111" s="94">
        <v>1124</v>
      </c>
      <c r="B111" s="104" t="s">
        <v>555</v>
      </c>
      <c r="C111" s="105">
        <v>0</v>
      </c>
      <c r="D111" s="95">
        <v>0</v>
      </c>
    </row>
    <row r="112" spans="1:4" x14ac:dyDescent="0.2">
      <c r="A112" s="94">
        <v>1124</v>
      </c>
      <c r="B112" s="104" t="s">
        <v>556</v>
      </c>
      <c r="C112" s="95">
        <v>0</v>
      </c>
      <c r="D112" s="95">
        <v>0</v>
      </c>
    </row>
    <row r="113" spans="1:5" x14ac:dyDescent="0.2">
      <c r="A113" s="94">
        <v>1124</v>
      </c>
      <c r="B113" s="104" t="s">
        <v>557</v>
      </c>
      <c r="C113" s="95">
        <v>0</v>
      </c>
      <c r="D113" s="95">
        <v>0</v>
      </c>
    </row>
    <row r="114" spans="1:5" x14ac:dyDescent="0.2">
      <c r="A114" s="94">
        <v>1122</v>
      </c>
      <c r="B114" s="104" t="s">
        <v>558</v>
      </c>
      <c r="C114" s="95">
        <v>0</v>
      </c>
      <c r="D114" s="95">
        <v>0</v>
      </c>
    </row>
    <row r="115" spans="1:5" x14ac:dyDescent="0.2">
      <c r="A115" s="94">
        <v>1122</v>
      </c>
      <c r="B115" s="104" t="s">
        <v>559</v>
      </c>
      <c r="C115" s="105">
        <v>0</v>
      </c>
      <c r="D115" s="95">
        <v>0</v>
      </c>
    </row>
    <row r="116" spans="1:5" x14ac:dyDescent="0.2">
      <c r="A116" s="94">
        <v>1122</v>
      </c>
      <c r="B116" s="104" t="s">
        <v>560</v>
      </c>
      <c r="C116" s="95">
        <v>0</v>
      </c>
      <c r="D116" s="95">
        <v>0</v>
      </c>
    </row>
    <row r="117" spans="1:5" x14ac:dyDescent="0.2">
      <c r="A117" s="94"/>
      <c r="B117" s="106" t="s">
        <v>561</v>
      </c>
      <c r="C117" s="98">
        <f>C42+C43+C95-C101-C104</f>
        <v>32587222.59</v>
      </c>
      <c r="D117" s="98">
        <f>D42+D43+D95-D101-D104</f>
        <v>29576380.850000001</v>
      </c>
    </row>
    <row r="126" spans="1:5" ht="12.75" x14ac:dyDescent="0.2">
      <c r="A126" s="143" t="s">
        <v>584</v>
      </c>
      <c r="B126" s="143"/>
      <c r="C126" s="143" t="s">
        <v>585</v>
      </c>
      <c r="D126" s="143"/>
      <c r="E126" s="143"/>
    </row>
    <row r="127" spans="1:5" ht="12.75" x14ac:dyDescent="0.2">
      <c r="A127" s="143" t="s">
        <v>586</v>
      </c>
      <c r="B127" s="143"/>
      <c r="C127" s="143" t="s">
        <v>587</v>
      </c>
      <c r="D127" s="143"/>
      <c r="E127" s="143"/>
    </row>
  </sheetData>
  <sheetProtection formatCells="0" formatColumns="0" formatRows="0" insertColumns="0" insertRows="0" insertHyperlinks="0" deleteColumns="0" deleteRows="0" sort="0" autoFilter="0" pivotTables="0"/>
  <mergeCells count="7">
    <mergeCell ref="A127:B127"/>
    <mergeCell ref="C127:E127"/>
    <mergeCell ref="A1:C1"/>
    <mergeCell ref="A2:C2"/>
    <mergeCell ref="A3:C3"/>
    <mergeCell ref="A126:B126"/>
    <mergeCell ref="C126:E126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/>
    <dataValidation allowBlank="1" showInputMessage="1" showErrorMessage="1" prompt="Saldo al 31 de diciembre del año anterior que se presenta" sqref="D7 D41"/>
    <dataValidation allowBlank="1" showInputMessage="1" showErrorMessage="1" prompt="Importe del trimestre anterior" sqref="D55 D46 C43:D43 C46:C57"/>
  </dataValidations>
  <printOptions horizontalCentered="1"/>
  <pageMargins left="0.11811023622047245" right="0.11811023622047245" top="0.74803149606299213" bottom="0.74803149606299213" header="0.31496062992125984" footer="0.31496062992125984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H38" sqref="H38"/>
    </sheetView>
  </sheetViews>
  <sheetFormatPr baseColWidth="10" defaultColWidth="11.42578125" defaultRowHeight="11.25" x14ac:dyDescent="0.2"/>
  <cols>
    <col min="1" max="1" width="3.42578125" style="35" customWidth="1"/>
    <col min="2" max="2" width="63.140625" style="35" customWidth="1"/>
    <col min="3" max="3" width="17.5703125" style="35" customWidth="1"/>
    <col min="4" max="16384" width="11.42578125" style="35"/>
  </cols>
  <sheetData>
    <row r="1" spans="1:3" s="33" customFormat="1" ht="18" customHeight="1" x14ac:dyDescent="0.25">
      <c r="A1" s="151" t="s">
        <v>582</v>
      </c>
      <c r="B1" s="152"/>
      <c r="C1" s="153"/>
    </row>
    <row r="2" spans="1:3" s="33" customFormat="1" ht="18" customHeight="1" x14ac:dyDescent="0.25">
      <c r="A2" s="154" t="s">
        <v>527</v>
      </c>
      <c r="B2" s="155"/>
      <c r="C2" s="156"/>
    </row>
    <row r="3" spans="1:3" s="33" customFormat="1" ht="18" customHeight="1" x14ac:dyDescent="0.25">
      <c r="A3" s="154" t="s">
        <v>583</v>
      </c>
      <c r="B3" s="157"/>
      <c r="C3" s="156"/>
    </row>
    <row r="4" spans="1:3" s="36" customFormat="1" ht="18" customHeight="1" x14ac:dyDescent="0.2">
      <c r="A4" s="158" t="s">
        <v>528</v>
      </c>
      <c r="B4" s="159"/>
      <c r="C4" s="160"/>
    </row>
    <row r="5" spans="1:3" s="34" customFormat="1" x14ac:dyDescent="0.2">
      <c r="A5" s="54" t="s">
        <v>448</v>
      </c>
      <c r="B5" s="54"/>
      <c r="C5" s="108">
        <v>57890767.25</v>
      </c>
    </row>
    <row r="6" spans="1:3" x14ac:dyDescent="0.2">
      <c r="A6" s="55"/>
      <c r="B6" s="56"/>
      <c r="C6" s="57"/>
    </row>
    <row r="7" spans="1:3" x14ac:dyDescent="0.2">
      <c r="A7" s="64" t="s">
        <v>449</v>
      </c>
      <c r="B7" s="64"/>
      <c r="C7" s="109">
        <f>SUM(C8:C13)</f>
        <v>-0.43</v>
      </c>
    </row>
    <row r="8" spans="1:3" x14ac:dyDescent="0.2">
      <c r="A8" s="72" t="s">
        <v>450</v>
      </c>
      <c r="B8" s="71" t="s">
        <v>274</v>
      </c>
      <c r="C8" s="110">
        <v>0</v>
      </c>
    </row>
    <row r="9" spans="1:3" x14ac:dyDescent="0.2">
      <c r="A9" s="58" t="s">
        <v>451</v>
      </c>
      <c r="B9" s="59" t="s">
        <v>460</v>
      </c>
      <c r="C9" s="110">
        <v>0</v>
      </c>
    </row>
    <row r="10" spans="1:3" x14ac:dyDescent="0.2">
      <c r="A10" s="58" t="s">
        <v>452</v>
      </c>
      <c r="B10" s="59" t="s">
        <v>282</v>
      </c>
      <c r="C10" s="110">
        <v>0</v>
      </c>
    </row>
    <row r="11" spans="1:3" x14ac:dyDescent="0.2">
      <c r="A11" s="58" t="s">
        <v>453</v>
      </c>
      <c r="B11" s="59" t="s">
        <v>283</v>
      </c>
      <c r="C11" s="110">
        <v>0</v>
      </c>
    </row>
    <row r="12" spans="1:3" x14ac:dyDescent="0.2">
      <c r="A12" s="58" t="s">
        <v>454</v>
      </c>
      <c r="B12" s="59" t="s">
        <v>284</v>
      </c>
      <c r="C12" s="110">
        <v>0</v>
      </c>
    </row>
    <row r="13" spans="1:3" x14ac:dyDescent="0.2">
      <c r="A13" s="60" t="s">
        <v>455</v>
      </c>
      <c r="B13" s="61" t="s">
        <v>456</v>
      </c>
      <c r="C13" s="110">
        <v>-0.43</v>
      </c>
    </row>
    <row r="14" spans="1:3" x14ac:dyDescent="0.2">
      <c r="A14" s="70"/>
      <c r="B14" s="62"/>
      <c r="C14" s="63"/>
    </row>
    <row r="15" spans="1:3" x14ac:dyDescent="0.2">
      <c r="A15" s="64" t="s">
        <v>46</v>
      </c>
      <c r="B15" s="56"/>
      <c r="C15" s="109">
        <f>SUM(C16:C18)</f>
        <v>0</v>
      </c>
    </row>
    <row r="16" spans="1:3" x14ac:dyDescent="0.2">
      <c r="A16" s="65">
        <v>3.1</v>
      </c>
      <c r="B16" s="59" t="s">
        <v>459</v>
      </c>
      <c r="C16" s="110">
        <v>0</v>
      </c>
    </row>
    <row r="17" spans="1:3" x14ac:dyDescent="0.2">
      <c r="A17" s="66">
        <v>3.2</v>
      </c>
      <c r="B17" s="59" t="s">
        <v>457</v>
      </c>
      <c r="C17" s="110">
        <v>0</v>
      </c>
    </row>
    <row r="18" spans="1:3" x14ac:dyDescent="0.2">
      <c r="A18" s="66">
        <v>3.3</v>
      </c>
      <c r="B18" s="61" t="s">
        <v>458</v>
      </c>
      <c r="C18" s="111">
        <v>0</v>
      </c>
    </row>
    <row r="19" spans="1:3" x14ac:dyDescent="0.2">
      <c r="A19" s="55"/>
      <c r="B19" s="67"/>
      <c r="C19" s="68"/>
    </row>
    <row r="20" spans="1:3" x14ac:dyDescent="0.2">
      <c r="A20" s="69" t="s">
        <v>574</v>
      </c>
      <c r="B20" s="69"/>
      <c r="C20" s="108">
        <f>C5+C7-C15</f>
        <v>57890766.82</v>
      </c>
    </row>
    <row r="22" spans="1:3" x14ac:dyDescent="0.2">
      <c r="B22" s="35" t="s">
        <v>539</v>
      </c>
    </row>
    <row r="33" spans="1:5" ht="12.75" x14ac:dyDescent="0.2">
      <c r="A33" s="143" t="s">
        <v>584</v>
      </c>
      <c r="B33" s="143"/>
      <c r="C33" s="147" t="s">
        <v>585</v>
      </c>
      <c r="D33" s="147"/>
      <c r="E33" s="147"/>
    </row>
    <row r="34" spans="1:5" ht="12.75" x14ac:dyDescent="0.2">
      <c r="A34" s="143" t="s">
        <v>586</v>
      </c>
      <c r="B34" s="143"/>
      <c r="C34" s="143" t="s">
        <v>587</v>
      </c>
      <c r="D34" s="143"/>
      <c r="E34" s="143"/>
    </row>
  </sheetData>
  <mergeCells count="8">
    <mergeCell ref="A34:B34"/>
    <mergeCell ref="C34:E34"/>
    <mergeCell ref="A1:C1"/>
    <mergeCell ref="A2:C2"/>
    <mergeCell ref="A3:C3"/>
    <mergeCell ref="A4:C4"/>
    <mergeCell ref="A33:B33"/>
    <mergeCell ref="C33:E33"/>
  </mergeCells>
  <printOptions horizontalCentered="1"/>
  <pageMargins left="0.11811023622047245" right="0.11811023622047245" top="1.7322834645669292" bottom="0.94488188976377963" header="0.31496062992125984" footer="0.31496062992125984"/>
  <pageSetup scale="97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workbookViewId="0">
      <selection activeCell="H38" sqref="H38"/>
    </sheetView>
  </sheetViews>
  <sheetFormatPr baseColWidth="10" defaultColWidth="11.42578125" defaultRowHeight="11.25" x14ac:dyDescent="0.2"/>
  <cols>
    <col min="1" max="1" width="3.5703125" style="35" customWidth="1"/>
    <col min="2" max="2" width="62.140625" style="35" customWidth="1"/>
    <col min="3" max="3" width="17.5703125" style="35" customWidth="1"/>
    <col min="4" max="4" width="11.42578125" style="35"/>
    <col min="5" max="5" width="12.42578125" style="35" customWidth="1"/>
    <col min="6" max="16384" width="11.42578125" style="35"/>
  </cols>
  <sheetData>
    <row r="1" spans="1:3" s="37" customFormat="1" ht="18.95" customHeight="1" x14ac:dyDescent="0.25">
      <c r="A1" s="161" t="s">
        <v>582</v>
      </c>
      <c r="B1" s="162"/>
      <c r="C1" s="163"/>
    </row>
    <row r="2" spans="1:3" s="37" customFormat="1" ht="18.95" customHeight="1" x14ac:dyDescent="0.25">
      <c r="A2" s="164" t="s">
        <v>529</v>
      </c>
      <c r="B2" s="165"/>
      <c r="C2" s="166"/>
    </row>
    <row r="3" spans="1:3" s="37" customFormat="1" ht="18.95" customHeight="1" x14ac:dyDescent="0.25">
      <c r="A3" s="164" t="s">
        <v>583</v>
      </c>
      <c r="B3" s="167"/>
      <c r="C3" s="166"/>
    </row>
    <row r="4" spans="1:3" s="38" customFormat="1" x14ac:dyDescent="0.2">
      <c r="A4" s="158" t="s">
        <v>528</v>
      </c>
      <c r="B4" s="159"/>
      <c r="C4" s="160"/>
    </row>
    <row r="5" spans="1:3" x14ac:dyDescent="0.2">
      <c r="A5" s="80" t="s">
        <v>461</v>
      </c>
      <c r="B5" s="54"/>
      <c r="C5" s="112">
        <v>32918787.530000001</v>
      </c>
    </row>
    <row r="6" spans="1:3" x14ac:dyDescent="0.2">
      <c r="A6" s="74"/>
      <c r="B6" s="56"/>
      <c r="C6" s="75"/>
    </row>
    <row r="7" spans="1:3" x14ac:dyDescent="0.2">
      <c r="A7" s="64" t="s">
        <v>462</v>
      </c>
      <c r="B7" s="76"/>
      <c r="C7" s="109">
        <f>SUM(C8:C28)</f>
        <v>7918941.8700000001</v>
      </c>
    </row>
    <row r="8" spans="1:3" x14ac:dyDescent="0.2">
      <c r="A8" s="91">
        <v>2.1</v>
      </c>
      <c r="B8" s="81" t="s">
        <v>302</v>
      </c>
      <c r="C8" s="113">
        <v>0</v>
      </c>
    </row>
    <row r="9" spans="1:3" x14ac:dyDescent="0.2">
      <c r="A9" s="91">
        <v>2.2000000000000002</v>
      </c>
      <c r="B9" s="81" t="s">
        <v>299</v>
      </c>
      <c r="C9" s="113">
        <v>0</v>
      </c>
    </row>
    <row r="10" spans="1:3" x14ac:dyDescent="0.2">
      <c r="A10" s="86">
        <v>2.2999999999999998</v>
      </c>
      <c r="B10" s="73" t="s">
        <v>169</v>
      </c>
      <c r="C10" s="113">
        <v>0</v>
      </c>
    </row>
    <row r="11" spans="1:3" x14ac:dyDescent="0.2">
      <c r="A11" s="86">
        <v>2.4</v>
      </c>
      <c r="B11" s="73" t="s">
        <v>170</v>
      </c>
      <c r="C11" s="113">
        <v>0</v>
      </c>
    </row>
    <row r="12" spans="1:3" x14ac:dyDescent="0.2">
      <c r="A12" s="86">
        <v>2.5</v>
      </c>
      <c r="B12" s="73" t="s">
        <v>171</v>
      </c>
      <c r="C12" s="113">
        <v>0</v>
      </c>
    </row>
    <row r="13" spans="1:3" x14ac:dyDescent="0.2">
      <c r="A13" s="86">
        <v>2.6</v>
      </c>
      <c r="B13" s="73" t="s">
        <v>172</v>
      </c>
      <c r="C13" s="113">
        <v>0</v>
      </c>
    </row>
    <row r="14" spans="1:3" x14ac:dyDescent="0.2">
      <c r="A14" s="86">
        <v>2.7</v>
      </c>
      <c r="B14" s="73" t="s">
        <v>173</v>
      </c>
      <c r="C14" s="113">
        <v>0</v>
      </c>
    </row>
    <row r="15" spans="1:3" x14ac:dyDescent="0.2">
      <c r="A15" s="86">
        <v>2.8</v>
      </c>
      <c r="B15" s="73" t="s">
        <v>174</v>
      </c>
      <c r="C15" s="113">
        <v>0</v>
      </c>
    </row>
    <row r="16" spans="1:3" x14ac:dyDescent="0.2">
      <c r="A16" s="86">
        <v>2.9</v>
      </c>
      <c r="B16" s="73" t="s">
        <v>176</v>
      </c>
      <c r="C16" s="113">
        <v>0</v>
      </c>
    </row>
    <row r="17" spans="1:3" x14ac:dyDescent="0.2">
      <c r="A17" s="86" t="s">
        <v>463</v>
      </c>
      <c r="B17" s="73" t="s">
        <v>464</v>
      </c>
      <c r="C17" s="113">
        <v>0</v>
      </c>
    </row>
    <row r="18" spans="1:3" x14ac:dyDescent="0.2">
      <c r="A18" s="86" t="s">
        <v>489</v>
      </c>
      <c r="B18" s="73" t="s">
        <v>178</v>
      </c>
      <c r="C18" s="113">
        <v>0</v>
      </c>
    </row>
    <row r="19" spans="1:3" x14ac:dyDescent="0.2">
      <c r="A19" s="86" t="s">
        <v>490</v>
      </c>
      <c r="B19" s="73" t="s">
        <v>465</v>
      </c>
      <c r="C19" s="113">
        <v>0</v>
      </c>
    </row>
    <row r="20" spans="1:3" x14ac:dyDescent="0.2">
      <c r="A20" s="86" t="s">
        <v>491</v>
      </c>
      <c r="B20" s="73" t="s">
        <v>466</v>
      </c>
      <c r="C20" s="113">
        <v>7918941.8700000001</v>
      </c>
    </row>
    <row r="21" spans="1:3" x14ac:dyDescent="0.2">
      <c r="A21" s="86" t="s">
        <v>492</v>
      </c>
      <c r="B21" s="73" t="s">
        <v>467</v>
      </c>
      <c r="C21" s="113">
        <v>0</v>
      </c>
    </row>
    <row r="22" spans="1:3" x14ac:dyDescent="0.2">
      <c r="A22" s="86" t="s">
        <v>468</v>
      </c>
      <c r="B22" s="73" t="s">
        <v>469</v>
      </c>
      <c r="C22" s="113">
        <v>0</v>
      </c>
    </row>
    <row r="23" spans="1:3" x14ac:dyDescent="0.2">
      <c r="A23" s="86" t="s">
        <v>470</v>
      </c>
      <c r="B23" s="73" t="s">
        <v>471</v>
      </c>
      <c r="C23" s="113">
        <v>0</v>
      </c>
    </row>
    <row r="24" spans="1:3" x14ac:dyDescent="0.2">
      <c r="A24" s="86" t="s">
        <v>472</v>
      </c>
      <c r="B24" s="73" t="s">
        <v>473</v>
      </c>
      <c r="C24" s="113">
        <v>0</v>
      </c>
    </row>
    <row r="25" spans="1:3" x14ac:dyDescent="0.2">
      <c r="A25" s="86" t="s">
        <v>474</v>
      </c>
      <c r="B25" s="73" t="s">
        <v>475</v>
      </c>
      <c r="C25" s="113">
        <v>0</v>
      </c>
    </row>
    <row r="26" spans="1:3" x14ac:dyDescent="0.2">
      <c r="A26" s="86" t="s">
        <v>476</v>
      </c>
      <c r="B26" s="73" t="s">
        <v>477</v>
      </c>
      <c r="C26" s="113">
        <v>0</v>
      </c>
    </row>
    <row r="27" spans="1:3" x14ac:dyDescent="0.2">
      <c r="A27" s="86" t="s">
        <v>478</v>
      </c>
      <c r="B27" s="73" t="s">
        <v>479</v>
      </c>
      <c r="C27" s="113">
        <v>0</v>
      </c>
    </row>
    <row r="28" spans="1:3" x14ac:dyDescent="0.2">
      <c r="A28" s="86" t="s">
        <v>480</v>
      </c>
      <c r="B28" s="81" t="s">
        <v>481</v>
      </c>
      <c r="C28" s="113">
        <v>0</v>
      </c>
    </row>
    <row r="29" spans="1:3" x14ac:dyDescent="0.2">
      <c r="A29" s="87"/>
      <c r="B29" s="82"/>
      <c r="C29" s="83"/>
    </row>
    <row r="30" spans="1:3" x14ac:dyDescent="0.2">
      <c r="A30" s="84" t="s">
        <v>482</v>
      </c>
      <c r="B30" s="85"/>
      <c r="C30" s="114">
        <f>SUM(C31:C37)</f>
        <v>0</v>
      </c>
    </row>
    <row r="31" spans="1:3" x14ac:dyDescent="0.2">
      <c r="A31" s="86" t="s">
        <v>483</v>
      </c>
      <c r="B31" s="73" t="s">
        <v>371</v>
      </c>
      <c r="C31" s="113">
        <v>0</v>
      </c>
    </row>
    <row r="32" spans="1:3" x14ac:dyDescent="0.2">
      <c r="A32" s="86" t="s">
        <v>484</v>
      </c>
      <c r="B32" s="73" t="s">
        <v>44</v>
      </c>
      <c r="C32" s="113">
        <v>0</v>
      </c>
    </row>
    <row r="33" spans="1:3" x14ac:dyDescent="0.2">
      <c r="A33" s="86" t="s">
        <v>485</v>
      </c>
      <c r="B33" s="73" t="s">
        <v>381</v>
      </c>
      <c r="C33" s="113">
        <v>0</v>
      </c>
    </row>
    <row r="34" spans="1:3" x14ac:dyDescent="0.2">
      <c r="A34" s="86" t="s">
        <v>486</v>
      </c>
      <c r="B34" s="73" t="s">
        <v>387</v>
      </c>
      <c r="C34" s="113">
        <v>0</v>
      </c>
    </row>
    <row r="35" spans="1:3" x14ac:dyDescent="0.2">
      <c r="A35" s="86" t="s">
        <v>487</v>
      </c>
      <c r="B35" s="73" t="s">
        <v>395</v>
      </c>
      <c r="C35" s="113">
        <v>0</v>
      </c>
    </row>
    <row r="36" spans="1:3" x14ac:dyDescent="0.2">
      <c r="A36" s="86" t="s">
        <v>577</v>
      </c>
      <c r="B36" s="73" t="s">
        <v>299</v>
      </c>
      <c r="C36" s="113">
        <v>0</v>
      </c>
    </row>
    <row r="37" spans="1:3" x14ac:dyDescent="0.2">
      <c r="A37" s="86" t="s">
        <v>578</v>
      </c>
      <c r="B37" s="81" t="s">
        <v>488</v>
      </c>
      <c r="C37" s="115">
        <v>0</v>
      </c>
    </row>
    <row r="38" spans="1:3" x14ac:dyDescent="0.2">
      <c r="A38" s="74"/>
      <c r="B38" s="77"/>
      <c r="C38" s="78"/>
    </row>
    <row r="39" spans="1:3" x14ac:dyDescent="0.2">
      <c r="A39" s="79" t="s">
        <v>575</v>
      </c>
      <c r="B39" s="54"/>
      <c r="C39" s="108">
        <f>C5-C7+C30</f>
        <v>24999845.66</v>
      </c>
    </row>
    <row r="41" spans="1:3" x14ac:dyDescent="0.2">
      <c r="B41" s="35" t="s">
        <v>539</v>
      </c>
    </row>
    <row r="53" spans="1:5" ht="12.75" x14ac:dyDescent="0.2">
      <c r="A53" s="143" t="s">
        <v>584</v>
      </c>
      <c r="B53" s="143"/>
      <c r="C53" s="147" t="s">
        <v>585</v>
      </c>
      <c r="D53" s="147"/>
      <c r="E53" s="147"/>
    </row>
    <row r="54" spans="1:5" ht="12.75" x14ac:dyDescent="0.2">
      <c r="A54" s="143" t="s">
        <v>586</v>
      </c>
      <c r="B54" s="143"/>
      <c r="C54" s="143" t="s">
        <v>587</v>
      </c>
      <c r="D54" s="143"/>
      <c r="E54" s="143"/>
    </row>
  </sheetData>
  <mergeCells count="8">
    <mergeCell ref="A54:B54"/>
    <mergeCell ref="C54:E54"/>
    <mergeCell ref="A1:C1"/>
    <mergeCell ref="A2:C2"/>
    <mergeCell ref="A3:C3"/>
    <mergeCell ref="A4:C4"/>
    <mergeCell ref="A53:B53"/>
    <mergeCell ref="C53:E53"/>
  </mergeCells>
  <printOptions horizontalCentered="1"/>
  <pageMargins left="0.11811023622047245" right="0.11811023622047245" top="1.3385826771653544" bottom="1.1417322834645669" header="0.31496062992125984" footer="0.31496062992125984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H38" sqref="H38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3.5703125" style="25" bestFit="1" customWidth="1"/>
    <col min="4" max="4" width="16.28515625" style="25" bestFit="1" customWidth="1"/>
    <col min="5" max="5" width="16.7109375" style="25" bestFit="1" customWidth="1"/>
    <col min="6" max="6" width="9.28515625" style="25" bestFit="1" customWidth="1"/>
    <col min="7" max="7" width="17.140625" style="25" bestFit="1" customWidth="1"/>
    <col min="8" max="8" width="9.28515625" style="25" bestFit="1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50" t="s">
        <v>582</v>
      </c>
      <c r="B1" s="168"/>
      <c r="C1" s="168"/>
      <c r="D1" s="168"/>
      <c r="E1" s="168"/>
      <c r="F1" s="168"/>
      <c r="G1" s="23" t="s">
        <v>519</v>
      </c>
      <c r="H1" s="24">
        <v>2024</v>
      </c>
    </row>
    <row r="2" spans="1:10" ht="18.95" customHeight="1" x14ac:dyDescent="0.2">
      <c r="A2" s="150" t="s">
        <v>530</v>
      </c>
      <c r="B2" s="168"/>
      <c r="C2" s="168"/>
      <c r="D2" s="168"/>
      <c r="E2" s="168"/>
      <c r="F2" s="168"/>
      <c r="G2" s="23" t="s">
        <v>520</v>
      </c>
      <c r="H2" s="24" t="s">
        <v>522</v>
      </c>
    </row>
    <row r="3" spans="1:10" ht="18.95" customHeight="1" x14ac:dyDescent="0.2">
      <c r="A3" s="169" t="s">
        <v>583</v>
      </c>
      <c r="B3" s="170"/>
      <c r="C3" s="170"/>
      <c r="D3" s="170"/>
      <c r="E3" s="170"/>
      <c r="F3" s="170"/>
      <c r="G3" s="23" t="s">
        <v>521</v>
      </c>
      <c r="H3" s="24">
        <v>1</v>
      </c>
    </row>
    <row r="4" spans="1:10" x14ac:dyDescent="0.2">
      <c r="A4" s="26" t="s">
        <v>126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91</v>
      </c>
      <c r="B7" s="28" t="s">
        <v>419</v>
      </c>
      <c r="C7" s="28" t="s">
        <v>118</v>
      </c>
      <c r="D7" s="28" t="s">
        <v>420</v>
      </c>
      <c r="E7" s="28" t="s">
        <v>421</v>
      </c>
      <c r="F7" s="28" t="s">
        <v>117</v>
      </c>
      <c r="G7" s="28" t="s">
        <v>84</v>
      </c>
      <c r="H7" s="28" t="s">
        <v>120</v>
      </c>
      <c r="I7" s="28" t="s">
        <v>121</v>
      </c>
      <c r="J7" s="28" t="s">
        <v>122</v>
      </c>
    </row>
    <row r="8" spans="1:10" s="40" customFormat="1" x14ac:dyDescent="0.2">
      <c r="A8" s="39">
        <v>7000</v>
      </c>
      <c r="B8" s="40" t="s">
        <v>85</v>
      </c>
    </row>
    <row r="9" spans="1:10" x14ac:dyDescent="0.2">
      <c r="A9" s="25">
        <v>7110</v>
      </c>
      <c r="B9" s="25" t="s">
        <v>84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83</v>
      </c>
      <c r="C10" s="30">
        <v>0</v>
      </c>
      <c r="D10" s="30">
        <v>0</v>
      </c>
      <c r="E10" s="30">
        <v>0</v>
      </c>
      <c r="F10" s="30">
        <f t="shared" ref="F10:F33" si="0">C10+D10+E10</f>
        <v>0</v>
      </c>
    </row>
    <row r="11" spans="1:10" x14ac:dyDescent="0.2">
      <c r="A11" s="25">
        <v>7130</v>
      </c>
      <c r="B11" s="25" t="s">
        <v>82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81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80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79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78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77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76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75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74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73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72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71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70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69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68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67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66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65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64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63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62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61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60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59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58</v>
      </c>
    </row>
    <row r="36" spans="1:6" x14ac:dyDescent="0.2">
      <c r="C36" s="30"/>
      <c r="D36" s="30"/>
      <c r="E36" s="30"/>
      <c r="F36" s="30"/>
    </row>
    <row r="37" spans="1:6" x14ac:dyDescent="0.2">
      <c r="B37" s="151" t="str">
        <f>A1</f>
        <v>UNIVERSIDAD POLITÉCNICA DE GUANAJUATO</v>
      </c>
      <c r="C37" s="153"/>
      <c r="D37" s="30"/>
      <c r="E37" s="30"/>
      <c r="F37" s="30"/>
    </row>
    <row r="38" spans="1:6" x14ac:dyDescent="0.2">
      <c r="B38" s="154" t="s">
        <v>579</v>
      </c>
      <c r="C38" s="156"/>
      <c r="D38" s="30"/>
      <c r="E38" s="30"/>
      <c r="F38" s="30"/>
    </row>
    <row r="39" spans="1:6" x14ac:dyDescent="0.2">
      <c r="B39" s="154" t="str">
        <f>A3</f>
        <v>Correspondiente del 1 de Enero al 31 de Marzo de 2024</v>
      </c>
      <c r="C39" s="156"/>
      <c r="D39" s="30"/>
      <c r="E39" s="30"/>
      <c r="F39" s="30"/>
    </row>
    <row r="40" spans="1:6" x14ac:dyDescent="0.2">
      <c r="B40" s="133"/>
      <c r="C40" s="134"/>
      <c r="D40" s="30"/>
      <c r="E40" s="30"/>
      <c r="F40" s="30"/>
    </row>
    <row r="41" spans="1:6" x14ac:dyDescent="0.2">
      <c r="B41" s="135" t="s">
        <v>419</v>
      </c>
      <c r="C41" s="142">
        <f>H1</f>
        <v>2024</v>
      </c>
      <c r="D41" s="30"/>
      <c r="E41" s="30"/>
      <c r="F41" s="30"/>
    </row>
    <row r="42" spans="1:6" x14ac:dyDescent="0.2">
      <c r="B42" s="136" t="s">
        <v>57</v>
      </c>
      <c r="C42" s="137">
        <v>130768032.63</v>
      </c>
      <c r="D42" s="30"/>
      <c r="E42" s="30"/>
      <c r="F42" s="30"/>
    </row>
    <row r="43" spans="1:6" x14ac:dyDescent="0.2">
      <c r="B43" s="136" t="s">
        <v>56</v>
      </c>
      <c r="C43" s="137">
        <v>-97694678.650000006</v>
      </c>
      <c r="D43" s="30"/>
      <c r="E43" s="30"/>
      <c r="F43" s="30"/>
    </row>
    <row r="44" spans="1:6" x14ac:dyDescent="0.2">
      <c r="B44" s="136" t="s">
        <v>55</v>
      </c>
      <c r="C44" s="137">
        <v>24817413.27</v>
      </c>
      <c r="D44" s="30"/>
      <c r="E44" s="30"/>
      <c r="F44" s="30"/>
    </row>
    <row r="45" spans="1:6" x14ac:dyDescent="0.2">
      <c r="B45" s="136" t="s">
        <v>54</v>
      </c>
      <c r="C45" s="137">
        <v>0</v>
      </c>
      <c r="D45" s="30"/>
      <c r="E45" s="30"/>
      <c r="F45" s="30"/>
    </row>
    <row r="46" spans="1:6" x14ac:dyDescent="0.2">
      <c r="B46" s="136" t="s">
        <v>53</v>
      </c>
      <c r="C46" s="137">
        <v>-57890767.25</v>
      </c>
      <c r="D46" s="30"/>
      <c r="E46" s="30"/>
      <c r="F46" s="30"/>
    </row>
    <row r="47" spans="1:6" x14ac:dyDescent="0.2">
      <c r="B47" s="138"/>
      <c r="C47" s="139"/>
      <c r="D47" s="30"/>
      <c r="E47" s="30"/>
      <c r="F47" s="30"/>
    </row>
    <row r="48" spans="1:6" x14ac:dyDescent="0.2">
      <c r="B48" s="151" t="str">
        <f>A1</f>
        <v>UNIVERSIDAD POLITÉCNICA DE GUANAJUATO</v>
      </c>
      <c r="C48" s="153"/>
    </row>
    <row r="49" spans="2:3" x14ac:dyDescent="0.2">
      <c r="B49" s="154" t="s">
        <v>580</v>
      </c>
      <c r="C49" s="156"/>
    </row>
    <row r="50" spans="2:3" x14ac:dyDescent="0.2">
      <c r="B50" s="154" t="str">
        <f>A3</f>
        <v>Correspondiente del 1 de Enero al 31 de Marzo de 2024</v>
      </c>
      <c r="C50" s="156"/>
    </row>
    <row r="51" spans="2:3" x14ac:dyDescent="0.2">
      <c r="B51" s="133"/>
      <c r="C51" s="134"/>
    </row>
    <row r="52" spans="2:3" x14ac:dyDescent="0.2">
      <c r="B52" s="140" t="s">
        <v>419</v>
      </c>
      <c r="C52" s="142">
        <f>H1</f>
        <v>2024</v>
      </c>
    </row>
    <row r="53" spans="2:3" x14ac:dyDescent="0.2">
      <c r="B53" s="136" t="s">
        <v>52</v>
      </c>
      <c r="C53" s="141">
        <v>-130768032.63</v>
      </c>
    </row>
    <row r="54" spans="2:3" x14ac:dyDescent="0.2">
      <c r="B54" s="136" t="s">
        <v>51</v>
      </c>
      <c r="C54" s="141">
        <v>107673267.27</v>
      </c>
    </row>
    <row r="55" spans="2:3" x14ac:dyDescent="0.2">
      <c r="B55" s="136" t="s">
        <v>581</v>
      </c>
      <c r="C55" s="141">
        <v>-24718913.27</v>
      </c>
    </row>
    <row r="56" spans="2:3" x14ac:dyDescent="0.2">
      <c r="B56" s="136" t="s">
        <v>50</v>
      </c>
      <c r="C56" s="141">
        <v>14894891.1</v>
      </c>
    </row>
    <row r="57" spans="2:3" x14ac:dyDescent="0.2">
      <c r="B57" s="136" t="s">
        <v>49</v>
      </c>
      <c r="C57" s="141">
        <v>0</v>
      </c>
    </row>
    <row r="58" spans="2:3" x14ac:dyDescent="0.2">
      <c r="B58" s="136" t="s">
        <v>48</v>
      </c>
      <c r="C58" s="141">
        <v>0</v>
      </c>
    </row>
    <row r="59" spans="2:3" x14ac:dyDescent="0.2">
      <c r="B59" s="136" t="s">
        <v>47</v>
      </c>
      <c r="C59" s="141">
        <v>32918787.530000001</v>
      </c>
    </row>
    <row r="61" spans="2:3" x14ac:dyDescent="0.2">
      <c r="B61" s="132" t="s">
        <v>539</v>
      </c>
    </row>
    <row r="72" spans="1:5" ht="12.75" x14ac:dyDescent="0.2">
      <c r="A72" s="143" t="s">
        <v>584</v>
      </c>
      <c r="B72" s="143"/>
      <c r="C72" s="143" t="s">
        <v>585</v>
      </c>
      <c r="D72" s="143"/>
      <c r="E72" s="143"/>
    </row>
    <row r="73" spans="1:5" ht="12.75" x14ac:dyDescent="0.2">
      <c r="A73" s="143" t="s">
        <v>586</v>
      </c>
      <c r="B73" s="143"/>
      <c r="C73" s="143" t="s">
        <v>587</v>
      </c>
      <c r="D73" s="143"/>
      <c r="E73" s="143"/>
    </row>
  </sheetData>
  <sheetProtection formatCells="0" formatColumns="0" formatRows="0" insertColumns="0" insertRows="0" insertHyperlinks="0" deleteColumns="0" deleteRows="0" sort="0" autoFilter="0" pivotTables="0"/>
  <mergeCells count="13">
    <mergeCell ref="A1:F1"/>
    <mergeCell ref="A2:F2"/>
    <mergeCell ref="A3:F3"/>
    <mergeCell ref="B37:C37"/>
    <mergeCell ref="B38:C38"/>
    <mergeCell ref="A72:B72"/>
    <mergeCell ref="C72:E72"/>
    <mergeCell ref="A73:B73"/>
    <mergeCell ref="C73:E73"/>
    <mergeCell ref="B39:C39"/>
    <mergeCell ref="B48:C48"/>
    <mergeCell ref="B49:C49"/>
    <mergeCell ref="B50:C50"/>
  </mergeCells>
  <printOptions horizontalCentered="1"/>
  <pageMargins left="0.11811023622047245" right="0.11811023622047245" top="1.5354330708661419" bottom="1.1417322834645669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Notas a los Edos Financieros</vt:lpstr>
      <vt:lpstr>ACT</vt:lpstr>
      <vt:lpstr>ESF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GEORGINA GUERRERO SAUCILLO</cp:lastModifiedBy>
  <cp:lastPrinted>2024-04-22T21:59:11Z</cp:lastPrinted>
  <dcterms:created xsi:type="dcterms:W3CDTF">2012-12-11T20:36:24Z</dcterms:created>
  <dcterms:modified xsi:type="dcterms:W3CDTF">2024-04-22T22:20:20Z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