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5-EAEPEEO\"/>
    </mc:Choice>
  </mc:AlternateContent>
  <bookViews>
    <workbookView xWindow="0" yWindow="0" windowWidth="11025" windowHeight="5835" firstSheet="1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2" l="1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K81" i="2"/>
  <c r="F81" i="2"/>
  <c r="F80" i="2"/>
  <c r="K80" i="2" s="1"/>
  <c r="F79" i="2"/>
  <c r="K79" i="2" s="1"/>
  <c r="F78" i="2"/>
  <c r="K78" i="2" s="1"/>
  <c r="K77" i="2"/>
  <c r="F77" i="2"/>
  <c r="F76" i="2"/>
  <c r="K76" i="2" s="1"/>
  <c r="K75" i="2"/>
  <c r="F75" i="2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K39" i="2"/>
  <c r="F39" i="2"/>
  <c r="F38" i="2"/>
  <c r="K38" i="2" s="1"/>
  <c r="K37" i="2"/>
  <c r="F37" i="2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K29" i="2"/>
  <c r="F29" i="2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25" i="2" l="1"/>
  <c r="K124" i="2"/>
  <c r="K123" i="2"/>
  <c r="K122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2" i="1"/>
  <c r="K241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38" i="1"/>
  <c r="K35" i="1"/>
  <c r="K34" i="1"/>
  <c r="K33" i="1"/>
  <c r="K32" i="1"/>
  <c r="K31" i="1"/>
  <c r="K30" i="1"/>
  <c r="K29" i="1"/>
  <c r="K27" i="1"/>
  <c r="K25" i="1"/>
  <c r="K24" i="1"/>
  <c r="K23" i="1"/>
  <c r="K21" i="1"/>
  <c r="K20" i="1"/>
  <c r="K19" i="1"/>
  <c r="K18" i="1"/>
  <c r="K17" i="1"/>
  <c r="J123" i="2" l="1"/>
  <c r="I123" i="2"/>
  <c r="H123" i="2"/>
  <c r="G123" i="2"/>
  <c r="F123" i="2"/>
  <c r="E123" i="2"/>
  <c r="D123" i="2"/>
  <c r="J120" i="2"/>
  <c r="I120" i="2"/>
  <c r="H120" i="2"/>
  <c r="H119" i="2" s="1"/>
  <c r="G120" i="2"/>
  <c r="E120" i="2"/>
  <c r="D120" i="2"/>
  <c r="J105" i="2"/>
  <c r="I105" i="2"/>
  <c r="H105" i="2"/>
  <c r="G105" i="2"/>
  <c r="E105" i="2"/>
  <c r="D105" i="2"/>
  <c r="J10" i="2"/>
  <c r="I10" i="2"/>
  <c r="H10" i="2"/>
  <c r="G10" i="2"/>
  <c r="E10" i="2"/>
  <c r="D10" i="2"/>
  <c r="F125" i="2"/>
  <c r="F124" i="2"/>
  <c r="F122" i="2"/>
  <c r="F121" i="2"/>
  <c r="K121" i="2" s="1"/>
  <c r="F118" i="2"/>
  <c r="K118" i="2" s="1"/>
  <c r="F106" i="2"/>
  <c r="K106" i="2" s="1"/>
  <c r="F104" i="2"/>
  <c r="K104" i="2" s="1"/>
  <c r="F11" i="2"/>
  <c r="K11" i="2" s="1"/>
  <c r="J119" i="2" l="1"/>
  <c r="I119" i="2"/>
  <c r="F120" i="2"/>
  <c r="K120" i="2" s="1"/>
  <c r="H9" i="2"/>
  <c r="H126" i="2" s="1"/>
  <c r="D9" i="2"/>
  <c r="D126" i="2" s="1"/>
  <c r="J9" i="2"/>
  <c r="J126" i="2" s="1"/>
  <c r="G9" i="2"/>
  <c r="G126" i="2" s="1"/>
  <c r="F105" i="2"/>
  <c r="K105" i="2" s="1"/>
  <c r="I9" i="2"/>
  <c r="I126" i="2" s="1"/>
  <c r="E9" i="2"/>
  <c r="E126" i="2" s="1"/>
  <c r="F10" i="2"/>
  <c r="E119" i="2"/>
  <c r="F119" i="2"/>
  <c r="K119" i="2" s="1"/>
  <c r="G119" i="2"/>
  <c r="D119" i="2"/>
  <c r="F72" i="1"/>
  <c r="K72" i="1" s="1"/>
  <c r="F9" i="2" l="1"/>
  <c r="K10" i="2"/>
  <c r="J12" i="1"/>
  <c r="I12" i="1"/>
  <c r="H12" i="1"/>
  <c r="G12" i="1"/>
  <c r="E12" i="1"/>
  <c r="D12" i="1"/>
  <c r="K9" i="2" l="1"/>
  <c r="F126" i="2"/>
  <c r="K126" i="2" s="1"/>
  <c r="F339" i="1"/>
  <c r="F338" i="1"/>
  <c r="F337" i="1"/>
  <c r="F336" i="1"/>
  <c r="J335" i="1"/>
  <c r="I335" i="1"/>
  <c r="H335" i="1"/>
  <c r="G335" i="1"/>
  <c r="F335" i="1"/>
  <c r="E335" i="1"/>
  <c r="D335" i="1"/>
  <c r="F334" i="1"/>
  <c r="F333" i="1"/>
  <c r="J332" i="1"/>
  <c r="I332" i="1"/>
  <c r="H332" i="1"/>
  <c r="G332" i="1"/>
  <c r="F332" i="1"/>
  <c r="E332" i="1"/>
  <c r="D332" i="1"/>
  <c r="F331" i="1"/>
  <c r="F330" i="1"/>
  <c r="J329" i="1"/>
  <c r="I329" i="1"/>
  <c r="H329" i="1"/>
  <c r="G329" i="1"/>
  <c r="F329" i="1"/>
  <c r="E329" i="1"/>
  <c r="D329" i="1"/>
  <c r="J328" i="1"/>
  <c r="J320" i="1" s="1"/>
  <c r="I328" i="1"/>
  <c r="H328" i="1"/>
  <c r="G328" i="1"/>
  <c r="F328" i="1"/>
  <c r="E328" i="1"/>
  <c r="D328" i="1"/>
  <c r="F327" i="1"/>
  <c r="F326" i="1"/>
  <c r="F325" i="1"/>
  <c r="J324" i="1"/>
  <c r="I324" i="1"/>
  <c r="H324" i="1"/>
  <c r="G324" i="1"/>
  <c r="E324" i="1"/>
  <c r="D324" i="1"/>
  <c r="F323" i="1"/>
  <c r="F322" i="1"/>
  <c r="J321" i="1"/>
  <c r="I321" i="1"/>
  <c r="H321" i="1"/>
  <c r="G321" i="1"/>
  <c r="E321" i="1"/>
  <c r="D321" i="1"/>
  <c r="I320" i="1"/>
  <c r="H320" i="1"/>
  <c r="G320" i="1"/>
  <c r="E320" i="1"/>
  <c r="D320" i="1"/>
  <c r="F319" i="1"/>
  <c r="F318" i="1"/>
  <c r="F317" i="1"/>
  <c r="J316" i="1"/>
  <c r="I316" i="1"/>
  <c r="H316" i="1"/>
  <c r="G316" i="1"/>
  <c r="F316" i="1"/>
  <c r="E316" i="1"/>
  <c r="D316" i="1"/>
  <c r="F315" i="1"/>
  <c r="F314" i="1"/>
  <c r="J313" i="1"/>
  <c r="I313" i="1"/>
  <c r="H313" i="1"/>
  <c r="G313" i="1"/>
  <c r="F313" i="1"/>
  <c r="E313" i="1"/>
  <c r="D313" i="1"/>
  <c r="F312" i="1"/>
  <c r="F311" i="1"/>
  <c r="J310" i="1"/>
  <c r="I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I303" i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F290" i="1"/>
  <c r="F289" i="1"/>
  <c r="F288" i="1"/>
  <c r="F287" i="1"/>
  <c r="F286" i="1"/>
  <c r="J285" i="1"/>
  <c r="I285" i="1"/>
  <c r="H285" i="1"/>
  <c r="G285" i="1"/>
  <c r="F285" i="1"/>
  <c r="E285" i="1"/>
  <c r="D285" i="1"/>
  <c r="F284" i="1"/>
  <c r="F283" i="1"/>
  <c r="J282" i="1"/>
  <c r="I282" i="1"/>
  <c r="H282" i="1"/>
  <c r="G282" i="1"/>
  <c r="F282" i="1"/>
  <c r="E282" i="1"/>
  <c r="D282" i="1"/>
  <c r="F281" i="1"/>
  <c r="F280" i="1"/>
  <c r="F279" i="1"/>
  <c r="F278" i="1"/>
  <c r="J277" i="1"/>
  <c r="I277" i="1"/>
  <c r="H277" i="1"/>
  <c r="G277" i="1"/>
  <c r="F277" i="1"/>
  <c r="E277" i="1"/>
  <c r="D277" i="1"/>
  <c r="J276" i="1"/>
  <c r="I276" i="1"/>
  <c r="H276" i="1"/>
  <c r="G276" i="1"/>
  <c r="F276" i="1"/>
  <c r="E276" i="1"/>
  <c r="D276" i="1"/>
  <c r="J275" i="1"/>
  <c r="I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I268" i="1"/>
  <c r="H268" i="1"/>
  <c r="G268" i="1"/>
  <c r="F268" i="1"/>
  <c r="E268" i="1"/>
  <c r="D268" i="1"/>
  <c r="F267" i="1"/>
  <c r="F266" i="1"/>
  <c r="J265" i="1"/>
  <c r="I265" i="1"/>
  <c r="H265" i="1"/>
  <c r="G265" i="1"/>
  <c r="F265" i="1"/>
  <c r="E265" i="1"/>
  <c r="D265" i="1"/>
  <c r="F264" i="1"/>
  <c r="F263" i="1"/>
  <c r="F262" i="1"/>
  <c r="F261" i="1"/>
  <c r="J260" i="1"/>
  <c r="I260" i="1"/>
  <c r="H260" i="1"/>
  <c r="G260" i="1"/>
  <c r="F260" i="1"/>
  <c r="E260" i="1"/>
  <c r="D260" i="1"/>
  <c r="F259" i="1"/>
  <c r="F258" i="1"/>
  <c r="F257" i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I248" i="1"/>
  <c r="H248" i="1"/>
  <c r="G248" i="1"/>
  <c r="F248" i="1"/>
  <c r="E248" i="1"/>
  <c r="D248" i="1"/>
  <c r="J247" i="1"/>
  <c r="I247" i="1"/>
  <c r="E247" i="1"/>
  <c r="J246" i="1"/>
  <c r="I246" i="1"/>
  <c r="E246" i="1"/>
  <c r="I245" i="1"/>
  <c r="E245" i="1"/>
  <c r="F244" i="1"/>
  <c r="F243" i="1"/>
  <c r="K243" i="1" s="1"/>
  <c r="F242" i="1"/>
  <c r="F241" i="1"/>
  <c r="J240" i="1"/>
  <c r="I240" i="1"/>
  <c r="H240" i="1"/>
  <c r="G240" i="1"/>
  <c r="G226" i="1" s="1"/>
  <c r="G197" i="1" s="1"/>
  <c r="E240" i="1"/>
  <c r="D240" i="1"/>
  <c r="F239" i="1"/>
  <c r="F238" i="1"/>
  <c r="J237" i="1"/>
  <c r="I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I234" i="1"/>
  <c r="H234" i="1"/>
  <c r="G234" i="1"/>
  <c r="F234" i="1"/>
  <c r="E234" i="1"/>
  <c r="E226" i="1" s="1"/>
  <c r="E197" i="1" s="1"/>
  <c r="D234" i="1"/>
  <c r="F233" i="1"/>
  <c r="F232" i="1"/>
  <c r="F231" i="1"/>
  <c r="J230" i="1"/>
  <c r="I230" i="1"/>
  <c r="H230" i="1"/>
  <c r="G230" i="1"/>
  <c r="E230" i="1"/>
  <c r="D230" i="1"/>
  <c r="F229" i="1"/>
  <c r="F228" i="1"/>
  <c r="J227" i="1"/>
  <c r="I227" i="1"/>
  <c r="H227" i="1"/>
  <c r="G227" i="1"/>
  <c r="E227" i="1"/>
  <c r="D227" i="1"/>
  <c r="D226" i="1"/>
  <c r="D197" i="1" s="1"/>
  <c r="D151" i="1" s="1"/>
  <c r="D150" i="1" s="1"/>
  <c r="F225" i="1"/>
  <c r="F224" i="1"/>
  <c r="F223" i="1"/>
  <c r="J222" i="1"/>
  <c r="I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I215" i="1"/>
  <c r="H215" i="1"/>
  <c r="G215" i="1"/>
  <c r="E215" i="1"/>
  <c r="D215" i="1"/>
  <c r="F214" i="1"/>
  <c r="F213" i="1"/>
  <c r="F212" i="1"/>
  <c r="F211" i="1"/>
  <c r="F210" i="1"/>
  <c r="J209" i="1"/>
  <c r="I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I199" i="1"/>
  <c r="H199" i="1"/>
  <c r="G199" i="1"/>
  <c r="E199" i="1"/>
  <c r="D199" i="1"/>
  <c r="J198" i="1"/>
  <c r="I198" i="1"/>
  <c r="H198" i="1"/>
  <c r="G198" i="1"/>
  <c r="E198" i="1"/>
  <c r="D198" i="1"/>
  <c r="F196" i="1"/>
  <c r="F195" i="1"/>
  <c r="F194" i="1"/>
  <c r="F193" i="1"/>
  <c r="F192" i="1"/>
  <c r="J191" i="1"/>
  <c r="I191" i="1"/>
  <c r="H191" i="1"/>
  <c r="G191" i="1"/>
  <c r="F191" i="1"/>
  <c r="E191" i="1"/>
  <c r="D191" i="1"/>
  <c r="F190" i="1"/>
  <c r="F189" i="1"/>
  <c r="J188" i="1"/>
  <c r="I188" i="1"/>
  <c r="H188" i="1"/>
  <c r="G188" i="1"/>
  <c r="F188" i="1"/>
  <c r="E188" i="1"/>
  <c r="D188" i="1"/>
  <c r="F187" i="1"/>
  <c r="F186" i="1"/>
  <c r="F185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I174" i="1"/>
  <c r="H174" i="1"/>
  <c r="G174" i="1"/>
  <c r="E174" i="1"/>
  <c r="D174" i="1"/>
  <c r="F173" i="1"/>
  <c r="F172" i="1"/>
  <c r="F171" i="1" s="1"/>
  <c r="J171" i="1"/>
  <c r="I171" i="1"/>
  <c r="H171" i="1"/>
  <c r="G171" i="1"/>
  <c r="E171" i="1"/>
  <c r="D171" i="1"/>
  <c r="F170" i="1"/>
  <c r="F169" i="1"/>
  <c r="F168" i="1"/>
  <c r="F167" i="1"/>
  <c r="F166" i="1" s="1"/>
  <c r="J166" i="1"/>
  <c r="I166" i="1"/>
  <c r="H166" i="1"/>
  <c r="G166" i="1"/>
  <c r="E166" i="1"/>
  <c r="D166" i="1"/>
  <c r="F165" i="1"/>
  <c r="F164" i="1"/>
  <c r="F163" i="1"/>
  <c r="J162" i="1"/>
  <c r="I162" i="1"/>
  <c r="H162" i="1"/>
  <c r="G162" i="1"/>
  <c r="G153" i="1" s="1"/>
  <c r="G152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I154" i="1"/>
  <c r="I153" i="1" s="1"/>
  <c r="I152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I148" i="1"/>
  <c r="H148" i="1"/>
  <c r="G148" i="1"/>
  <c r="F148" i="1"/>
  <c r="E148" i="1"/>
  <c r="D148" i="1"/>
  <c r="F147" i="1"/>
  <c r="F146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F141" i="1"/>
  <c r="F140" i="1"/>
  <c r="F139" i="1"/>
  <c r="F138" i="1"/>
  <c r="J137" i="1"/>
  <c r="I137" i="1"/>
  <c r="H137" i="1"/>
  <c r="G137" i="1"/>
  <c r="F137" i="1"/>
  <c r="E137" i="1"/>
  <c r="D137" i="1"/>
  <c r="J136" i="1"/>
  <c r="I136" i="1"/>
  <c r="H136" i="1"/>
  <c r="F136" i="1"/>
  <c r="E136" i="1"/>
  <c r="D136" i="1"/>
  <c r="J135" i="1"/>
  <c r="F134" i="1"/>
  <c r="F133" i="1"/>
  <c r="F132" i="1"/>
  <c r="F131" i="1" s="1"/>
  <c r="J131" i="1"/>
  <c r="I131" i="1"/>
  <c r="H131" i="1"/>
  <c r="G131" i="1"/>
  <c r="E131" i="1"/>
  <c r="D131" i="1"/>
  <c r="F130" i="1"/>
  <c r="J129" i="1"/>
  <c r="I129" i="1"/>
  <c r="H129" i="1"/>
  <c r="G129" i="1"/>
  <c r="F129" i="1"/>
  <c r="E129" i="1"/>
  <c r="D129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I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I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F102" i="1"/>
  <c r="F101" i="1"/>
  <c r="J100" i="1"/>
  <c r="I100" i="1"/>
  <c r="H100" i="1"/>
  <c r="G100" i="1"/>
  <c r="F100" i="1"/>
  <c r="E100" i="1"/>
  <c r="D100" i="1"/>
  <c r="F99" i="1"/>
  <c r="F98" i="1"/>
  <c r="F97" i="1"/>
  <c r="F96" i="1"/>
  <c r="F95" i="1"/>
  <c r="F94" i="1"/>
  <c r="F93" i="1"/>
  <c r="F92" i="1" s="1"/>
  <c r="J92" i="1"/>
  <c r="I92" i="1"/>
  <c r="H92" i="1"/>
  <c r="G92" i="1"/>
  <c r="E92" i="1"/>
  <c r="D92" i="1"/>
  <c r="F91" i="1"/>
  <c r="F90" i="1"/>
  <c r="F89" i="1"/>
  <c r="F88" i="1"/>
  <c r="F87" i="1"/>
  <c r="J86" i="1"/>
  <c r="I86" i="1"/>
  <c r="H86" i="1"/>
  <c r="G86" i="1"/>
  <c r="F86" i="1"/>
  <c r="E86" i="1"/>
  <c r="D86" i="1"/>
  <c r="F85" i="1"/>
  <c r="F84" i="1"/>
  <c r="J83" i="1"/>
  <c r="I83" i="1"/>
  <c r="H83" i="1"/>
  <c r="G83" i="1"/>
  <c r="F83" i="1"/>
  <c r="E83" i="1"/>
  <c r="D83" i="1"/>
  <c r="F82" i="1"/>
  <c r="F81" i="1"/>
  <c r="K81" i="1" s="1"/>
  <c r="F80" i="1"/>
  <c r="K80" i="1" s="1"/>
  <c r="F79" i="1"/>
  <c r="K79" i="1" s="1"/>
  <c r="J78" i="1"/>
  <c r="J73" i="1" s="1"/>
  <c r="I78" i="1"/>
  <c r="I73" i="1" s="1"/>
  <c r="H78" i="1"/>
  <c r="H73" i="1" s="1"/>
  <c r="H71" i="1" s="1"/>
  <c r="G78" i="1"/>
  <c r="G73" i="1" s="1"/>
  <c r="E78" i="1"/>
  <c r="D78" i="1"/>
  <c r="D73" i="1" s="1"/>
  <c r="F77" i="1"/>
  <c r="F76" i="1"/>
  <c r="F75" i="1"/>
  <c r="F74" i="1" s="1"/>
  <c r="J74" i="1"/>
  <c r="I74" i="1"/>
  <c r="H74" i="1"/>
  <c r="G74" i="1"/>
  <c r="E74" i="1"/>
  <c r="E73" i="1" s="1"/>
  <c r="D74" i="1"/>
  <c r="F70" i="1"/>
  <c r="F69" i="1"/>
  <c r="F68" i="1"/>
  <c r="F66" i="1" s="1"/>
  <c r="F67" i="1"/>
  <c r="J66" i="1"/>
  <c r="I66" i="1"/>
  <c r="H66" i="1"/>
  <c r="G66" i="1"/>
  <c r="E66" i="1"/>
  <c r="D66" i="1"/>
  <c r="F65" i="1"/>
  <c r="F64" i="1"/>
  <c r="F63" i="1"/>
  <c r="F62" i="1"/>
  <c r="F61" i="1"/>
  <c r="F60" i="1" s="1"/>
  <c r="J60" i="1"/>
  <c r="I60" i="1"/>
  <c r="H60" i="1"/>
  <c r="G60" i="1"/>
  <c r="E60" i="1"/>
  <c r="D60" i="1"/>
  <c r="F59" i="1"/>
  <c r="J58" i="1"/>
  <c r="I58" i="1"/>
  <c r="H58" i="1"/>
  <c r="G58" i="1"/>
  <c r="F58" i="1"/>
  <c r="E58" i="1"/>
  <c r="D58" i="1"/>
  <c r="F57" i="1"/>
  <c r="K57" i="1" s="1"/>
  <c r="F56" i="1"/>
  <c r="F55" i="1"/>
  <c r="F54" i="1"/>
  <c r="F53" i="1"/>
  <c r="F52" i="1"/>
  <c r="J51" i="1"/>
  <c r="J45" i="1" s="1"/>
  <c r="I51" i="1"/>
  <c r="H51" i="1"/>
  <c r="H45" i="1" s="1"/>
  <c r="H36" i="1" s="1"/>
  <c r="G51" i="1"/>
  <c r="E51" i="1"/>
  <c r="D51" i="1"/>
  <c r="F50" i="1"/>
  <c r="F49" i="1"/>
  <c r="F48" i="1"/>
  <c r="F47" i="1"/>
  <c r="J46" i="1"/>
  <c r="I46" i="1"/>
  <c r="H46" i="1"/>
  <c r="G46" i="1"/>
  <c r="F46" i="1"/>
  <c r="E46" i="1"/>
  <c r="D46" i="1"/>
  <c r="I45" i="1"/>
  <c r="G45" i="1"/>
  <c r="E45" i="1"/>
  <c r="D45" i="1"/>
  <c r="F44" i="1"/>
  <c r="F43" i="1"/>
  <c r="F42" i="1"/>
  <c r="F41" i="1"/>
  <c r="F40" i="1"/>
  <c r="K40" i="1" s="1"/>
  <c r="F39" i="1"/>
  <c r="K39" i="1" s="1"/>
  <c r="F38" i="1"/>
  <c r="J37" i="1"/>
  <c r="I37" i="1"/>
  <c r="H37" i="1"/>
  <c r="G37" i="1"/>
  <c r="E37" i="1"/>
  <c r="D37" i="1"/>
  <c r="F35" i="1"/>
  <c r="F34" i="1"/>
  <c r="F33" i="1" s="1"/>
  <c r="J33" i="1"/>
  <c r="I33" i="1"/>
  <c r="H33" i="1"/>
  <c r="G33" i="1"/>
  <c r="E33" i="1"/>
  <c r="D33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F26" i="1" s="1"/>
  <c r="K26" i="1" s="1"/>
  <c r="J26" i="1"/>
  <c r="J22" i="1" s="1"/>
  <c r="I26" i="1"/>
  <c r="I22" i="1" s="1"/>
  <c r="H26" i="1"/>
  <c r="G26" i="1"/>
  <c r="G22" i="1" s="1"/>
  <c r="E26" i="1"/>
  <c r="E22" i="1" s="1"/>
  <c r="D26" i="1"/>
  <c r="F25" i="1"/>
  <c r="F24" i="1"/>
  <c r="F23" i="1" s="1"/>
  <c r="J23" i="1"/>
  <c r="I23" i="1"/>
  <c r="H23" i="1"/>
  <c r="H22" i="1" s="1"/>
  <c r="G23" i="1"/>
  <c r="E23" i="1"/>
  <c r="D23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151" i="1" l="1"/>
  <c r="I150" i="1" s="1"/>
  <c r="I226" i="1"/>
  <c r="I197" i="1" s="1"/>
  <c r="H226" i="1"/>
  <c r="H197" i="1" s="1"/>
  <c r="H151" i="1" s="1"/>
  <c r="H150" i="1" s="1"/>
  <c r="G151" i="1"/>
  <c r="G150" i="1" s="1"/>
  <c r="E151" i="1"/>
  <c r="E150" i="1" s="1"/>
  <c r="F240" i="1"/>
  <c r="K240" i="1" s="1"/>
  <c r="F78" i="1"/>
  <c r="K78" i="1" s="1"/>
  <c r="G36" i="1"/>
  <c r="F51" i="1"/>
  <c r="K51" i="1" s="1"/>
  <c r="D36" i="1"/>
  <c r="I36" i="1"/>
  <c r="I10" i="1" s="1"/>
  <c r="J36" i="1"/>
  <c r="J10" i="1" s="1"/>
  <c r="E36" i="1"/>
  <c r="F37" i="1"/>
  <c r="K37" i="1" s="1"/>
  <c r="K13" i="1"/>
  <c r="F12" i="1"/>
  <c r="K12" i="1" s="1"/>
  <c r="D71" i="1"/>
  <c r="H10" i="1"/>
  <c r="H9" i="1" s="1"/>
  <c r="G10" i="1"/>
  <c r="E10" i="1"/>
  <c r="D10" i="1"/>
  <c r="F73" i="1"/>
  <c r="K73" i="1" s="1"/>
  <c r="F104" i="1"/>
  <c r="K104" i="1" s="1"/>
  <c r="F143" i="1"/>
  <c r="F22" i="1"/>
  <c r="K22" i="1" s="1"/>
  <c r="F29" i="1"/>
  <c r="I71" i="1"/>
  <c r="F153" i="1"/>
  <c r="E71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H340" i="1" l="1"/>
  <c r="F45" i="1"/>
  <c r="K45" i="1" s="1"/>
  <c r="F36" i="1"/>
  <c r="K36" i="1" s="1"/>
  <c r="J9" i="1"/>
  <c r="J340" i="1" s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F116" i="1"/>
  <c r="F11" i="1"/>
  <c r="K11" i="1" s="1"/>
  <c r="F247" i="1"/>
  <c r="F181" i="1"/>
  <c r="F320" i="1"/>
  <c r="F292" i="1"/>
  <c r="F135" i="1"/>
  <c r="F10" i="1" l="1"/>
  <c r="K10" i="1" s="1"/>
  <c r="F197" i="1"/>
  <c r="K197" i="1" s="1"/>
  <c r="F291" i="1"/>
  <c r="F152" i="1"/>
  <c r="F71" i="1"/>
  <c r="K71" i="1" s="1"/>
  <c r="F246" i="1"/>
  <c r="F151" i="1" l="1"/>
  <c r="K151" i="1" s="1"/>
  <c r="F245" i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<sst xmlns="http://schemas.openxmlformats.org/spreadsheetml/2006/main" count="808" uniqueCount="704">
  <si>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</si>
  <si>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</si>
  <si>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</si>
  <si>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</si>
  <si>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</si>
  <si>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</si>
  <si>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</si>
  <si>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</si>
  <si>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</si>
  <si>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</si>
  <si>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</si>
  <si>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</si>
  <si>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</si>
  <si>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</si>
  <si>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</si>
  <si>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</si>
  <si>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</si>
  <si>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</si>
  <si>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</si>
  <si>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</si>
  <si>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</si>
  <si>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</si>
  <si>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</si>
  <si>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</si>
  <si>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</si>
  <si>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</si>
  <si>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</si>
  <si>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</si>
  <si>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</si>
  <si>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</si>
  <si>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</si>
  <si>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</si>
  <si>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</si>
  <si>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</si>
  <si>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</si>
  <si>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</si>
  <si>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</si>
  <si>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</si>
  <si>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</si>
  <si>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</si>
  <si>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</si>
  <si>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</si>
  <si>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</si>
  <si>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</si>
  <si>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</si>
  <si>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</si>
  <si>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</si>
  <si>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</si>
  <si>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</si>
  <si>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</si>
  <si>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</si>
  <si>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</si>
  <si>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</si>
  <si>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</si>
  <si>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</si>
  <si>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</si>
  <si>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</si>
  <si>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</si>
  <si>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</si>
  <si>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</si>
  <si>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</si>
  <si>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</si>
  <si>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</si>
  <si>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</si>
  <si>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</si>
  <si>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</si>
  <si>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</si>
  <si>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</si>
  <si>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</si>
  <si>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</si>
  <si>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</si>
  <si>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</si>
  <si>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</si>
  <si>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</si>
  <si>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</si>
  <si>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</si>
  <si>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</si>
  <si>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</si>
  <si>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</si>
  <si>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</si>
  <si>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</si>
  <si>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</si>
  <si>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</si>
  <si>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</si>
  <si>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</si>
  <si>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</si>
  <si>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</si>
  <si>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</si>
  <si>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</si>
  <si>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</si>
  <si>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</si>
  <si>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</si>
  <si>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</si>
  <si>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</si>
  <si>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</si>
  <si>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</si>
  <si>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</si>
  <si>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</si>
  <si>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</si>
  <si>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</si>
  <si>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</si>
  <si>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</si>
  <si>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</si>
  <si>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</si>
  <si>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</si>
  <si>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</si>
  <si>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</si>
  <si>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</si>
  <si>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</si>
  <si>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</si>
  <si>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</si>
  <si>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</si>
  <si>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</si>
  <si>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</si>
  <si>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</si>
  <si>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</si>
  <si>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</si>
  <si>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</si>
  <si>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</si>
  <si>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</si>
  <si>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</si>
  <si>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</si>
  <si>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</si>
  <si>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</si>
  <si>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</si>
  <si>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</si>
  <si>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</si>
  <si>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</si>
  <si>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</si>
  <si>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</si>
  <si>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</si>
  <si>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</si>
  <si>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</si>
  <si>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</si>
  <si>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</si>
  <si>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</si>
  <si>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</si>
  <si>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</si>
  <si>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</si>
  <si>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</si>
  <si>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</si>
  <si>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</si>
  <si>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</si>
  <si>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</si>
  <si>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</si>
  <si>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</si>
  <si>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</si>
  <si>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</si>
  <si>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</si>
  <si>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</si>
  <si>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</si>
  <si>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</si>
  <si>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</si>
  <si>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</si>
  <si>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</si>
  <si>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</si>
  <si>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</si>
  <si>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</si>
  <si>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</si>
  <si>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</si>
  <si>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</si>
  <si>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</si>
  <si>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</si>
  <si>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</si>
  <si>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</si>
  <si>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</si>
  <si>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</si>
  <si>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</si>
  <si>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</si>
  <si>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</si>
  <si>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</si>
  <si>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</si>
  <si>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</si>
  <si>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</si>
  <si>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</si>
  <si>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</si>
  <si>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</si>
  <si>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</si>
  <si>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</si>
  <si>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</si>
  <si>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</si>
  <si>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</si>
  <si>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</si>
  <si>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</si>
  <si>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</si>
  <si>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</si>
  <si>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</si>
  <si>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</si>
  <si>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</si>
  <si>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</si>
  <si>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</si>
  <si>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</si>
  <si>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</si>
  <si>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</si>
  <si>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</si>
  <si>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</si>
  <si>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</si>
  <si>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</si>
  <si>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</si>
  <si>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</si>
  <si>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</si>
  <si>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</si>
  <si>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</si>
  <si>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</si>
  <si>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</si>
  <si>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</si>
  <si>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</si>
  <si>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</si>
  <si>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</si>
  <si>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</si>
  <si>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</si>
  <si>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</si>
  <si>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</si>
  <si>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</si>
  <si>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</si>
  <si>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</si>
  <si>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</si>
  <si>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</si>
  <si>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</si>
  <si>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</si>
  <si>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</si>
  <si>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</si>
  <si>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</si>
  <si>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</si>
  <si>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</si>
  <si>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</si>
  <si>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</si>
  <si>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</si>
  <si>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</si>
  <si>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</si>
  <si>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</si>
  <si>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</si>
  <si>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</si>
  <si>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</si>
  <si>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</si>
  <si>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</si>
  <si>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</si>
  <si>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</si>
  <si>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</si>
  <si>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</si>
  <si>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</si>
  <si>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</si>
  <si>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</si>
  <si>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</si>
  <si>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</si>
  <si>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</si>
  <si>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</si>
  <si>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</si>
  <si>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</si>
  <si>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</si>
  <si>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</si>
  <si>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</si>
  <si>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</si>
  <si>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</si>
  <si>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</si>
  <si>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</si>
  <si>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</si>
  <si>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</si>
  <si>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</si>
  <si>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</si>
  <si>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</si>
  <si>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</si>
  <si>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</si>
  <si>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</si>
  <si>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</si>
  <si>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</si>
  <si>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</si>
  <si>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</si>
  <si>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</si>
  <si>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</si>
  <si>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</si>
  <si>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</si>
  <si>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</si>
  <si>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</si>
  <si>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</si>
  <si>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</si>
  <si>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</si>
  <si>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</si>
  <si>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</si>
  <si>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</si>
  <si>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</si>
  <si>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</si>
  <si>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</si>
  <si>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</si>
  <si>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</si>
  <si>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</si>
  <si>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</si>
  <si>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</si>
  <si>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</si>
  <si>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</si>
  <si>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</si>
  <si>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</si>
  <si>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</si>
  <si>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</si>
  <si>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</si>
  <si>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</si>
  <si>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</si>
  <si>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</si>
  <si>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</si>
  <si>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</si>
  <si>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</si>
  <si>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</si>
  <si>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</si>
  <si>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</si>
  <si>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</si>
  <si>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</si>
  <si>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</si>
  <si>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</si>
  <si>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</si>
  <si>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</si>
  <si>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</si>
  <si>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</si>
  <si>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</si>
  <si>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</si>
  <si>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</si>
  <si>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</si>
  <si>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</si>
  <si>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</si>
  <si>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</si>
  <si>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</si>
  <si>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</si>
  <si>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</si>
  <si>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</si>
  <si>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</si>
  <si>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</si>
  <si>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</si>
  <si>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</si>
  <si>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</si>
  <si>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</si>
  <si>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</si>
  <si>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</si>
  <si>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</si>
  <si>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</si>
  <si>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</si>
  <si>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</si>
  <si>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</si>
  <si>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</si>
  <si>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</si>
  <si>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</si>
  <si>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</si>
  <si>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</si>
  <si>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</si>
  <si>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</si>
  <si>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</si>
  <si>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</si>
  <si>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</si>
  <si>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</si>
  <si>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</si>
  <si>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</si>
  <si>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</si>
  <si>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</si>
  <si>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</si>
  <si>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</si>
  <si>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</si>
  <si>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</si>
  <si>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</si>
  <si>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</si>
  <si>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</si>
  <si>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</si>
  <si>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</si>
  <si>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</si>
  <si>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</si>
  <si>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</si>
  <si>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</si>
  <si>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</si>
  <si>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</si>
  <si>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</si>
  <si>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</si>
  <si>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</si>
  <si>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</si>
  <si>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</si>
  <si>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</si>
  <si>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</si>
  <si>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</si>
  <si>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</si>
  <si>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</si>
  <si>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</si>
  <si>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</si>
  <si>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</si>
  <si>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</si>
  <si>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</si>
  <si>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</si>
  <si>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</si>
  <si>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</si>
  <si>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</si>
  <si>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</si>
  <si>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</si>
  <si>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</si>
  <si>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</si>
  <si>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</si>
  <si>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</si>
  <si>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</si>
  <si>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</si>
  <si>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</si>
  <si>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</si>
  <si>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</si>
  <si>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</si>
  <si>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</si>
  <si>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</si>
  <si>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</si>
  <si>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</si>
  <si>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</si>
  <si>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</si>
  <si>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</si>
  <si>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</si>
  <si>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</si>
  <si>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</si>
  <si>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</si>
  <si>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</si>
  <si>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</si>
  <si>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</si>
  <si>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</si>
  <si>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</si>
  <si>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</si>
  <si>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</si>
  <si>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</si>
  <si>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</si>
  <si>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</si>
  <si>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</si>
  <si>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</si>
  <si>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</si>
  <si>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</si>
  <si>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</si>
  <si>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</si>
  <si>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</si>
  <si>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</si>
  <si>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</si>
  <si>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</si>
  <si>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</si>
  <si>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</si>
  <si>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</si>
  <si>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</si>
  <si>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</si>
  <si>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</si>
  <si>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</si>
  <si>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</si>
  <si>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</si>
  <si>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</si>
  <si>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</si>
  <si>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</si>
  <si>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</si>
  <si>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</si>
  <si>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</si>
  <si>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</si>
  <si>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</si>
  <si>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</si>
  <si>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</si>
  <si>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</si>
  <si>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</si>
  <si>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</si>
  <si>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</si>
  <si>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</si>
  <si>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</si>
  <si>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</si>
  <si>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</si>
  <si>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</si>
  <si>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</si>
  <si>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</si>
  <si>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</si>
  <si>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</si>
  <si>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</si>
  <si>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</si>
  <si>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</si>
  <si>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</si>
  <si>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</si>
  <si>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</si>
  <si>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</si>
  <si>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</si>
  <si>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</si>
  <si>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</si>
  <si>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</si>
  <si>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</si>
  <si>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</si>
  <si>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</si>
  <si>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</si>
  <si>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</si>
  <si>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</si>
  <si>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</si>
  <si>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</si>
  <si>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</si>
  <si>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</si>
  <si>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</si>
  <si>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</si>
  <si>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</si>
  <si>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</si>
  <si>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</si>
  <si>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</si>
  <si>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</si>
  <si>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</si>
  <si>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</si>
  <si>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</si>
  <si>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</si>
  <si>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</si>
  <si>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</si>
  <si>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</si>
  <si>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</si>
  <si>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</si>
  <si>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</si>
  <si>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</si>
  <si>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</si>
  <si>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</si>
  <si>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</si>
  <si>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</si>
  <si>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</si>
  <si>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</si>
  <si>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</si>
  <si>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</si>
  <si>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</si>
  <si>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</si>
  <si>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</si>
  <si>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</si>
  <si>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</si>
  <si>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</si>
  <si>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</si>
  <si>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</si>
  <si>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</si>
  <si>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</si>
  <si>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</si>
  <si>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</si>
  <si>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</si>
  <si>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</si>
  <si>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</si>
  <si>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</si>
  <si>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</si>
  <si>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</si>
  <si>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</si>
  <si>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</si>
  <si>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</si>
  <si>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</si>
  <si>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</si>
  <si>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</si>
  <si>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</si>
  <si>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</si>
  <si>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</si>
  <si>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</si>
  <si>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</si>
  <si>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</si>
  <si>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</si>
  <si>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</si>
  <si>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</si>
  <si>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</si>
  <si>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</si>
  <si>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</si>
  <si>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</si>
  <si>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</si>
  <si>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</si>
  <si>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</si>
  <si>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</si>
  <si>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</si>
  <si>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</si>
  <si>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</si>
  <si>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</si>
  <si>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</si>
  <si>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</si>
  <si>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</si>
  <si>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</si>
  <si>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</si>
  <si>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</si>
  <si>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</si>
  <si>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</si>
  <si>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</si>
  <si>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</si>
  <si>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</si>
  <si>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</si>
  <si>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</si>
  <si>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</si>
  <si>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</si>
  <si>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</si>
  <si>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</si>
  <si>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</si>
  <si>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</si>
  <si>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</si>
  <si>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</si>
  <si>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</si>
  <si>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</si>
  <si>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</si>
  <si>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</si>
  <si>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</si>
  <si>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</si>
  <si>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</si>
  <si>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</si>
  <si>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</si>
  <si>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</si>
  <si>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</si>
  <si>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</si>
  <si>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</si>
  <si>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</si>
  <si>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</si>
  <si>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</si>
  <si>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</si>
  <si>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</si>
  <si>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2020</t>
  </si>
  <si>
    <t>UNIVERSIDAD POLITÉCNICA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</si>
  <si>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</si>
  <si>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</si>
  <si>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</si>
  <si>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</si>
  <si>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</si>
  <si>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</si>
  <si>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</si>
  <si>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</si>
  <si>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</si>
  <si>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</si>
  <si>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</si>
  <si>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</si>
  <si>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</si>
  <si>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</si>
  <si>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</si>
  <si>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</si>
  <si>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</si>
  <si>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</si>
  <si>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</si>
  <si>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</si>
  <si>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</si>
  <si>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</si>
  <si>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</si>
  <si>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PRODUCTOS QUIMICOS, FARMACEUTICOS Y DE LABORATORIO</t>
  </si>
  <si>
    <t>COMPRA DE BIENES Y SERVICIOS - PRODUCTOS METALICOS Y A BASE DE MINERALES NO METAL</t>
  </si>
  <si>
    <t>COMPRA DE BIENES Y SERVICIOS - PRODUCTOS DE CUERO, PIEL, PLASTICO Y HULE ADQUIRID</t>
  </si>
  <si>
    <t>COMPRA DE BIENES Y SERVICIOS - PRODUCTOS MINERALES NO METALICOS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</si>
  <si>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</si>
  <si>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</si>
  <si>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</si>
  <si>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</si>
  <si>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</si>
  <si>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</si>
  <si>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</si>
  <si>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</si>
  <si>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</si>
  <si>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</si>
  <si>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</si>
  <si>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</si>
  <si>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</si>
  <si>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</si>
  <si>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</si>
  <si>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</si>
  <si>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</si>
  <si>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</si>
  <si>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</si>
  <si>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</si>
  <si>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</si>
  <si>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</si>
  <si>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</si>
  <si>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</si>
  <si>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</si>
  <si>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</si>
  <si>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</si>
  <si>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</si>
  <si>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</si>
  <si>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</si>
  <si>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</si>
  <si>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</si>
  <si>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</si>
  <si>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</si>
  <si>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</si>
  <si>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</si>
  <si>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</si>
  <si>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</si>
  <si>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</si>
  <si>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</si>
  <si>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</si>
  <si>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</si>
  <si>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</si>
  <si>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</si>
  <si>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</si>
  <si>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</si>
  <si>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</si>
  <si>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</si>
  <si>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</si>
  <si>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</si>
  <si>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</si>
  <si>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</si>
  <si>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</si>
  <si>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</si>
  <si>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</si>
  <si>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</si>
  <si>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</si>
  <si>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</si>
  <si>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</si>
  <si>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</si>
  <si>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</si>
  <si>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</si>
  <si>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</si>
  <si>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</si>
  <si>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AYUDA A INSTITUCIONES - AYUDAS SOCIALES A ACTIVIDADES CIENTIFICAS O ACADEM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</si>
  <si>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</si>
  <si>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</si>
  <si>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</si>
  <si>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</si>
  <si>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</si>
  <si>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</si>
  <si>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</si>
  <si>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</si>
  <si>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</si>
  <si>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</si>
  <si>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</si>
  <si>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</si>
  <si>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</si>
  <si>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OTROS PASIVOS - OTRAS EROGACIONES ESPECIALES</t>
  </si>
  <si>
    <t>Bajo protesta de decir verdad declaramos que los Estados Financieros y sus Notas son razonablemente correctos y responsabilidad del emisor</t>
  </si>
  <si>
    <t>MDO. JOSÉ DE JESÚS ROMO GUTIÉRREZ</t>
  </si>
  <si>
    <t>SECRETARIO ADMINISTRATIVO</t>
  </si>
  <si>
    <t xml:space="preserve">                             ENCARGADO DE DESPACHO DE RECTORÍA</t>
  </si>
  <si>
    <t xml:space="preserve">                           MTRO. HUGO GARCÍA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</si>
</sst>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2" borderId="0" xfId="0" applyFont="1" applyFill="1"/>
    <xf numFmtId="0" fontId="9" fillId="0" borderId="12" xfId="0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591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2</v>
      </c>
      <c r="C7" s="73" t="s">
        <v>3</v>
      </c>
      <c r="D7" s="75" t="s">
        <v>4</v>
      </c>
      <c r="E7" s="76"/>
      <c r="F7" s="76"/>
      <c r="G7" s="76"/>
      <c r="H7" s="76"/>
      <c r="I7" s="76"/>
      <c r="J7" s="77"/>
      <c r="K7" s="76" t="s">
        <v>5</v>
      </c>
    </row>
    <row r="8" spans="1:11" ht="25.5" x14ac:dyDescent="0.2">
      <c r="B8" s="71"/>
      <c r="C8" s="7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8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81936992.920000002</v>
      </c>
      <c r="E9" s="10">
        <f t="shared" ref="E9:J9" si="0">+E10+E71</f>
        <v>101742874.09</v>
      </c>
      <c r="F9" s="10">
        <f t="shared" si="0"/>
        <v>183679867.01000002</v>
      </c>
      <c r="G9" s="10">
        <f t="shared" si="0"/>
        <v>42290393.410000004</v>
      </c>
      <c r="H9" s="10">
        <f t="shared" si="0"/>
        <v>171362149.02000001</v>
      </c>
      <c r="I9" s="10">
        <f t="shared" si="0"/>
        <v>168228398.42000002</v>
      </c>
      <c r="J9" s="11">
        <f t="shared" si="0"/>
        <v>168228398.42000002</v>
      </c>
      <c r="K9" s="10">
        <f>+F9-H9</f>
        <v>12317717.99000001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80186992.920000002</v>
      </c>
      <c r="E10" s="10">
        <f t="shared" ref="E10:J10" si="1">+E11+E21+E22+E29+E36+E64+E65+E66</f>
        <v>72433286.489999995</v>
      </c>
      <c r="F10" s="10">
        <f t="shared" si="1"/>
        <v>152620279.41000003</v>
      </c>
      <c r="G10" s="10">
        <f t="shared" si="1"/>
        <v>36275268.480000004</v>
      </c>
      <c r="H10" s="10">
        <f t="shared" si="1"/>
        <v>141282134.42000002</v>
      </c>
      <c r="I10" s="10">
        <f t="shared" si="1"/>
        <v>138148383.82000002</v>
      </c>
      <c r="J10" s="11">
        <f t="shared" si="1"/>
        <v>138148383.82000002</v>
      </c>
      <c r="K10" s="10">
        <f t="shared" ref="K10:K73" si="2">+F10-H10</f>
        <v>11338144.99000001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78286992.920000002</v>
      </c>
      <c r="E11" s="15">
        <f t="shared" ref="E11:J11" si="3">+E12+E16+E17+E18+E19+E20</f>
        <v>70601797.179999992</v>
      </c>
      <c r="F11" s="15">
        <f t="shared" si="3"/>
        <v>148888790.10000002</v>
      </c>
      <c r="G11" s="15">
        <f t="shared" si="3"/>
        <v>35550003.880000003</v>
      </c>
      <c r="H11" s="15">
        <f t="shared" si="3"/>
        <v>137637359.84</v>
      </c>
      <c r="I11" s="15">
        <f t="shared" si="3"/>
        <v>134503609.24000001</v>
      </c>
      <c r="J11" s="16">
        <f t="shared" si="3"/>
        <v>134503609.24000001</v>
      </c>
      <c r="K11" s="15">
        <f t="shared" si="2"/>
        <v>11251430.26000002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56579808.159999996</v>
      </c>
      <c r="E12" s="19">
        <f t="shared" si="4"/>
        <v>48077267.459999993</v>
      </c>
      <c r="F12" s="19">
        <f t="shared" si="4"/>
        <v>104657075.62</v>
      </c>
      <c r="G12" s="19">
        <f t="shared" si="4"/>
        <v>7271209.790000001</v>
      </c>
      <c r="H12" s="19">
        <f t="shared" si="4"/>
        <v>99640264.170000002</v>
      </c>
      <c r="I12" s="19">
        <f t="shared" si="4"/>
        <v>99640264.170000002</v>
      </c>
      <c r="J12" s="20">
        <f t="shared" si="4"/>
        <v>99640264.170000002</v>
      </c>
      <c r="K12" s="19">
        <f t="shared" si="2"/>
        <v>5016811.450000003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49846222.229999997</v>
      </c>
      <c r="E13" s="23">
        <v>43149667.329999998</v>
      </c>
      <c r="F13" s="24">
        <f>+D13+E13</f>
        <v>92995889.560000002</v>
      </c>
      <c r="G13" s="23">
        <v>6407377.7300000004</v>
      </c>
      <c r="H13" s="23">
        <v>88497742.370000005</v>
      </c>
      <c r="I13" s="23">
        <v>88497742.370000005</v>
      </c>
      <c r="J13" s="25">
        <v>88497742.370000005</v>
      </c>
      <c r="K13" s="19">
        <f t="shared" si="2"/>
        <v>4498147.1899999976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6128366.0999999996</v>
      </c>
      <c r="E14" s="23">
        <v>4385295.1500000004</v>
      </c>
      <c r="F14" s="24">
        <f t="shared" ref="F14:F21" si="5">+D14+E14</f>
        <v>10513661.25</v>
      </c>
      <c r="G14" s="23">
        <v>863832.06</v>
      </c>
      <c r="H14" s="23">
        <v>9998631.8000000007</v>
      </c>
      <c r="I14" s="23">
        <v>9998631.8000000007</v>
      </c>
      <c r="J14" s="25">
        <v>9998631.8000000007</v>
      </c>
      <c r="K14" s="19">
        <f t="shared" si="2"/>
        <v>515029.44999999925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605219.82999999996</v>
      </c>
      <c r="E15" s="23">
        <v>542304.98</v>
      </c>
      <c r="F15" s="24">
        <f t="shared" si="5"/>
        <v>1147524.81</v>
      </c>
      <c r="G15" s="23">
        <v>0</v>
      </c>
      <c r="H15" s="23">
        <v>1143890</v>
      </c>
      <c r="I15" s="23">
        <v>1143890</v>
      </c>
      <c r="J15" s="25">
        <v>1143890</v>
      </c>
      <c r="K15" s="19">
        <f t="shared" si="2"/>
        <v>3634.8100000000559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21707184.760000002</v>
      </c>
      <c r="E16" s="23">
        <v>22524529.719999999</v>
      </c>
      <c r="F16" s="24">
        <f t="shared" si="5"/>
        <v>44231714.480000004</v>
      </c>
      <c r="G16" s="23">
        <v>28278794.09</v>
      </c>
      <c r="H16" s="23">
        <v>37997095.670000002</v>
      </c>
      <c r="I16" s="23">
        <v>34863345.07</v>
      </c>
      <c r="J16" s="25">
        <v>34863345.07</v>
      </c>
      <c r="K16" s="19">
        <f t="shared" si="2"/>
        <v>6234618.8100000024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45035.05</v>
      </c>
      <c r="F22" s="15">
        <f t="shared" si="6"/>
        <v>45035.05</v>
      </c>
      <c r="G22" s="15">
        <f t="shared" si="6"/>
        <v>18764.599999999999</v>
      </c>
      <c r="H22" s="15">
        <f t="shared" si="6"/>
        <v>45035.05</v>
      </c>
      <c r="I22" s="15">
        <f t="shared" si="6"/>
        <v>45035.05</v>
      </c>
      <c r="J22" s="16">
        <f t="shared" si="6"/>
        <v>45035.05</v>
      </c>
      <c r="K22" s="15">
        <f t="shared" si="2"/>
        <v>0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45035.05</v>
      </c>
      <c r="F26" s="26">
        <f t="shared" si="8"/>
        <v>45035.05</v>
      </c>
      <c r="G26" s="29">
        <f t="shared" si="8"/>
        <v>18764.599999999999</v>
      </c>
      <c r="H26" s="29">
        <f t="shared" si="8"/>
        <v>45035.05</v>
      </c>
      <c r="I26" s="29">
        <f t="shared" si="8"/>
        <v>45035.05</v>
      </c>
      <c r="J26" s="30">
        <f t="shared" si="8"/>
        <v>45035.05</v>
      </c>
      <c r="K26" s="26">
        <f t="shared" si="2"/>
        <v>0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>
        <v>0</v>
      </c>
      <c r="E28" s="23">
        <v>45035.05</v>
      </c>
      <c r="F28" s="24">
        <f>+D28+E28</f>
        <v>45035.05</v>
      </c>
      <c r="G28" s="23">
        <v>18764.599999999999</v>
      </c>
      <c r="H28" s="23">
        <v>45035.05</v>
      </c>
      <c r="I28" s="23">
        <v>45035.05</v>
      </c>
      <c r="J28" s="25">
        <v>45035.05</v>
      </c>
      <c r="K28" s="24">
        <f t="shared" si="2"/>
        <v>0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1900000</v>
      </c>
      <c r="E36" s="15">
        <f t="shared" ref="E36:J36" si="12">+E37+E45+E60</f>
        <v>1786454.26</v>
      </c>
      <c r="F36" s="15">
        <f t="shared" si="12"/>
        <v>3686454.26</v>
      </c>
      <c r="G36" s="15">
        <f t="shared" si="12"/>
        <v>706500</v>
      </c>
      <c r="H36" s="15">
        <f t="shared" si="12"/>
        <v>3599739.53</v>
      </c>
      <c r="I36" s="15">
        <f t="shared" si="12"/>
        <v>3599739.53</v>
      </c>
      <c r="J36" s="16">
        <f t="shared" si="12"/>
        <v>3599739.53</v>
      </c>
      <c r="K36" s="15">
        <f t="shared" si="2"/>
        <v>86714.729999999981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1900000</v>
      </c>
      <c r="E37" s="26">
        <f t="shared" ref="E37:J37" si="13">SUM(E38:E44)</f>
        <v>1786454.26</v>
      </c>
      <c r="F37" s="26">
        <f t="shared" si="13"/>
        <v>3686454.26</v>
      </c>
      <c r="G37" s="26">
        <f t="shared" si="13"/>
        <v>706500</v>
      </c>
      <c r="H37" s="26">
        <f t="shared" si="13"/>
        <v>3599739.53</v>
      </c>
      <c r="I37" s="26">
        <f t="shared" si="13"/>
        <v>3599739.53</v>
      </c>
      <c r="J37" s="31">
        <f t="shared" si="13"/>
        <v>3599739.53</v>
      </c>
      <c r="K37" s="26">
        <f t="shared" si="2"/>
        <v>86714.729999999981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/>
      <c r="E38" s="23"/>
      <c r="F38" s="24">
        <f>+D38+E38</f>
        <v>0</v>
      </c>
      <c r="G38" s="23"/>
      <c r="H38" s="23"/>
      <c r="I38" s="23"/>
      <c r="J38" s="25"/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1900000</v>
      </c>
      <c r="E39" s="23">
        <v>1755904.26</v>
      </c>
      <c r="F39" s="24">
        <f t="shared" ref="F39:F44" si="14">+D39+E39</f>
        <v>3655904.26</v>
      </c>
      <c r="G39" s="23">
        <v>706500</v>
      </c>
      <c r="H39" s="23">
        <v>3590439.53</v>
      </c>
      <c r="I39" s="23">
        <v>3590439.53</v>
      </c>
      <c r="J39" s="25">
        <v>3590439.53</v>
      </c>
      <c r="K39" s="24">
        <f t="shared" si="2"/>
        <v>65464.729999999981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>
        <v>0</v>
      </c>
      <c r="E40" s="23">
        <v>30550</v>
      </c>
      <c r="F40" s="24">
        <f t="shared" si="14"/>
        <v>30550</v>
      </c>
      <c r="G40" s="23">
        <v>0</v>
      </c>
      <c r="H40" s="23">
        <v>9300</v>
      </c>
      <c r="I40" s="23">
        <v>9300</v>
      </c>
      <c r="J40" s="25">
        <v>9300</v>
      </c>
      <c r="K40" s="24">
        <f t="shared" si="2"/>
        <v>21250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0</v>
      </c>
      <c r="E45" s="15">
        <f t="shared" ref="E45:J45" si="15">+E46+E51+E58</f>
        <v>0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0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0</v>
      </c>
      <c r="E51" s="35">
        <f t="shared" ref="E51:J51" si="18">SUM(E52:E57)</f>
        <v>0</v>
      </c>
      <c r="F51" s="35">
        <f t="shared" si="18"/>
        <v>0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0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>
        <v>0</v>
      </c>
      <c r="E57" s="38">
        <v>0</v>
      </c>
      <c r="F57" s="39">
        <f t="shared" si="19"/>
        <v>0</v>
      </c>
      <c r="G57" s="38">
        <v>0</v>
      </c>
      <c r="H57" s="38">
        <v>0</v>
      </c>
      <c r="I57" s="38">
        <v>0</v>
      </c>
      <c r="J57" s="40">
        <v>0</v>
      </c>
      <c r="K57" s="39">
        <f t="shared" si="2"/>
        <v>0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1750000</v>
      </c>
      <c r="E71" s="10">
        <f t="shared" ref="E71:J71" si="25">+E72+E73+E92+E100+E104+E116+E135</f>
        <v>29309587.600000001</v>
      </c>
      <c r="F71" s="10">
        <f t="shared" si="25"/>
        <v>31059587.600000001</v>
      </c>
      <c r="G71" s="10">
        <f t="shared" si="25"/>
        <v>6015124.9299999997</v>
      </c>
      <c r="H71" s="10">
        <f t="shared" si="25"/>
        <v>30080014.600000001</v>
      </c>
      <c r="I71" s="10">
        <f t="shared" si="25"/>
        <v>30080014.600000001</v>
      </c>
      <c r="J71" s="11">
        <f t="shared" si="25"/>
        <v>30080014.600000001</v>
      </c>
      <c r="K71" s="10">
        <f t="shared" si="2"/>
        <v>979573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>
        <v>0</v>
      </c>
      <c r="E72" s="41">
        <v>26107034.23</v>
      </c>
      <c r="F72" s="15">
        <f>+D72+E72</f>
        <v>26107034.23</v>
      </c>
      <c r="G72" s="41">
        <v>2592563.83</v>
      </c>
      <c r="H72" s="41">
        <v>26107034.23</v>
      </c>
      <c r="I72" s="41">
        <v>26107034.23</v>
      </c>
      <c r="J72" s="42">
        <v>26107034.23</v>
      </c>
      <c r="K72" s="15">
        <f t="shared" si="2"/>
        <v>0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1750000</v>
      </c>
      <c r="E73" s="15">
        <f t="shared" ref="E73:J73" si="26">+E74+E78+E83+E86</f>
        <v>3202553.37</v>
      </c>
      <c r="F73" s="15">
        <f t="shared" si="26"/>
        <v>4952553.37</v>
      </c>
      <c r="G73" s="15">
        <f t="shared" si="26"/>
        <v>3422561.1</v>
      </c>
      <c r="H73" s="15">
        <f t="shared" si="26"/>
        <v>3972980.37</v>
      </c>
      <c r="I73" s="15">
        <f t="shared" si="26"/>
        <v>3972980.37</v>
      </c>
      <c r="J73" s="16">
        <f t="shared" si="26"/>
        <v>3972980.37</v>
      </c>
      <c r="K73" s="15">
        <f t="shared" si="2"/>
        <v>979573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1750000</v>
      </c>
      <c r="E78" s="19">
        <f t="shared" ref="E78:J78" si="30">SUM(E79:E81)</f>
        <v>3202553.37</v>
      </c>
      <c r="F78" s="19">
        <f t="shared" si="30"/>
        <v>4952553.37</v>
      </c>
      <c r="G78" s="19">
        <f t="shared" si="30"/>
        <v>3422561.1</v>
      </c>
      <c r="H78" s="19">
        <f t="shared" si="30"/>
        <v>3972980.37</v>
      </c>
      <c r="I78" s="19">
        <f t="shared" si="30"/>
        <v>3972980.37</v>
      </c>
      <c r="J78" s="20">
        <f t="shared" si="30"/>
        <v>3972980.37</v>
      </c>
      <c r="K78" s="19">
        <f t="shared" si="28"/>
        <v>979573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>
        <v>0</v>
      </c>
      <c r="E79" s="23">
        <v>353400</v>
      </c>
      <c r="F79" s="24">
        <f>+D79+E79</f>
        <v>353400</v>
      </c>
      <c r="G79" s="23">
        <v>0</v>
      </c>
      <c r="H79" s="23">
        <v>353400</v>
      </c>
      <c r="I79" s="23">
        <v>353400</v>
      </c>
      <c r="J79" s="25">
        <v>353400</v>
      </c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700000</v>
      </c>
      <c r="E80" s="23">
        <v>1644793.42</v>
      </c>
      <c r="F80" s="24">
        <f t="shared" ref="F80:F82" si="31">+D80+E80</f>
        <v>2344793.42</v>
      </c>
      <c r="G80" s="23">
        <v>1852666.85</v>
      </c>
      <c r="H80" s="23">
        <v>1689250.66</v>
      </c>
      <c r="I80" s="23">
        <v>1689250.66</v>
      </c>
      <c r="J80" s="25">
        <v>1689250.66</v>
      </c>
      <c r="K80" s="24">
        <f t="shared" si="28"/>
        <v>655542.76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1050000</v>
      </c>
      <c r="E81" s="23">
        <v>1204359.95</v>
      </c>
      <c r="F81" s="24">
        <f t="shared" si="31"/>
        <v>2254359.9500000002</v>
      </c>
      <c r="G81" s="23">
        <v>1569894.25</v>
      </c>
      <c r="H81" s="23">
        <v>1930329.71</v>
      </c>
      <c r="I81" s="23">
        <v>1930329.71</v>
      </c>
      <c r="J81" s="25">
        <v>1930329.71</v>
      </c>
      <c r="K81" s="24">
        <f t="shared" si="28"/>
        <v>324030.24000000022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0</v>
      </c>
      <c r="E86" s="19">
        <f t="shared" ref="E86:J86" si="33">SUM(E87:E91)</f>
        <v>0</v>
      </c>
      <c r="F86" s="19">
        <f t="shared" si="33"/>
        <v>0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0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/>
      <c r="E89" s="23"/>
      <c r="F89" s="24">
        <f t="shared" si="34"/>
        <v>0</v>
      </c>
      <c r="G89" s="23"/>
      <c r="H89" s="23"/>
      <c r="I89" s="23"/>
      <c r="J89" s="25"/>
      <c r="K89" s="24">
        <f t="shared" si="28"/>
        <v>0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/>
      <c r="E91" s="23"/>
      <c r="F91" s="24">
        <f t="shared" si="34"/>
        <v>0</v>
      </c>
      <c r="G91" s="23"/>
      <c r="H91" s="23"/>
      <c r="I91" s="23"/>
      <c r="J91" s="25"/>
      <c r="K91" s="24">
        <f t="shared" si="28"/>
        <v>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0</v>
      </c>
      <c r="E150" s="10">
        <f t="shared" ref="E150:J150" si="63">+E151+E245+E339</f>
        <v>0</v>
      </c>
      <c r="F150" s="10">
        <f t="shared" si="63"/>
        <v>0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0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0</v>
      </c>
      <c r="E151" s="10">
        <f t="shared" ref="E151:J151" si="64">+E152+E197+E244</f>
        <v>0</v>
      </c>
      <c r="F151" s="10">
        <f t="shared" si="64"/>
        <v>0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0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0</v>
      </c>
      <c r="E197" s="15">
        <f t="shared" ref="E197:J197" si="82">+E198+E226</f>
        <v>0</v>
      </c>
      <c r="F197" s="15">
        <f t="shared" si="82"/>
        <v>0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0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0</v>
      </c>
      <c r="E226" s="15">
        <f t="shared" ref="E226:J226" si="93">+E227+E230+E234+E237+E240</f>
        <v>0</v>
      </c>
      <c r="F226" s="15">
        <f t="shared" si="93"/>
        <v>0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0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0</v>
      </c>
      <c r="E240" s="35">
        <f t="shared" ref="E240:J240" si="102">SUM(E241:E243)</f>
        <v>0</v>
      </c>
      <c r="F240" s="35">
        <f t="shared" si="102"/>
        <v>0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0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>
        <v>0</v>
      </c>
      <c r="E243" s="23">
        <v>0</v>
      </c>
      <c r="F243" s="24">
        <f t="shared" si="103"/>
        <v>0</v>
      </c>
      <c r="G243" s="23">
        <v>0</v>
      </c>
      <c r="H243" s="23">
        <v>0</v>
      </c>
      <c r="I243" s="23">
        <v>0</v>
      </c>
      <c r="J243" s="25">
        <v>0</v>
      </c>
      <c r="K243" s="24">
        <f t="shared" si="86"/>
        <v>0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81936992.920000002</v>
      </c>
      <c r="E340" s="10">
        <f t="shared" ref="E340:J340" si="148">+E9+E150</f>
        <v>101742874.09</v>
      </c>
      <c r="F340" s="10">
        <f t="shared" si="148"/>
        <v>183679867.01000002</v>
      </c>
      <c r="G340" s="10">
        <f t="shared" si="148"/>
        <v>42290393.410000004</v>
      </c>
      <c r="H340" s="10">
        <f t="shared" si="148"/>
        <v>171362149.02000001</v>
      </c>
      <c r="I340" s="10">
        <f t="shared" si="148"/>
        <v>168228398.42000002</v>
      </c>
      <c r="J340" s="11">
        <f t="shared" si="148"/>
        <v>168228398.42000002</v>
      </c>
      <c r="K340" s="56">
        <f t="shared" si="143"/>
        <v>12317717.99000001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75"/>
  <sheetViews>
    <sheetView showGridLines="0" tabSelected="1" workbookViewId="0">
      <selection activeCell="O27" sqref="O27"/>
    </sheetView>
  </sheetViews>
  <sheetFormatPr baseColWidth="10" defaultRowHeight="12.75" x14ac:dyDescent="0.2"/>
  <cols>
    <col min="1" max="1" width="7.42578125" style="1" customWidth="1"/>
    <col min="2" max="2" width="7.7109375" style="1" customWidth="1"/>
    <col min="3" max="3" width="45.140625" style="1" customWidth="1"/>
    <col min="4" max="4" width="13.42578125" style="1" customWidth="1"/>
    <col min="5" max="5" width="14.5703125" style="1" customWidth="1"/>
    <col min="6" max="7" width="14.28515625" style="1" customWidth="1"/>
    <col min="8" max="8" width="14.85546875" style="1" customWidth="1"/>
    <col min="9" max="9" width="14.7109375" style="1" customWidth="1"/>
    <col min="10" max="10" width="14.42578125" style="1" customWidth="1"/>
    <col min="11" max="11" width="13.14062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591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2" t="s">
        <v>2</v>
      </c>
      <c r="B7" s="82" t="s">
        <v>14</v>
      </c>
      <c r="C7" s="83" t="s">
        <v>3</v>
      </c>
      <c r="D7" s="82" t="s">
        <v>4</v>
      </c>
      <c r="E7" s="82"/>
      <c r="F7" s="82"/>
      <c r="G7" s="82"/>
      <c r="H7" s="82"/>
      <c r="I7" s="82"/>
      <c r="J7" s="82"/>
      <c r="K7" s="82" t="s">
        <v>5</v>
      </c>
    </row>
    <row r="8" spans="1:11" ht="25.5" x14ac:dyDescent="0.2">
      <c r="A8" s="82"/>
      <c r="B8" s="82"/>
      <c r="C8" s="83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2"/>
    </row>
    <row r="9" spans="1:11" x14ac:dyDescent="0.2">
      <c r="A9" s="9">
        <v>2</v>
      </c>
      <c r="B9" s="81" t="s">
        <v>15</v>
      </c>
      <c r="C9" s="81"/>
      <c r="D9" s="10">
        <f t="shared" ref="D9:J9" si="0">+D10+D105</f>
        <v>81936992.919999987</v>
      </c>
      <c r="E9" s="10">
        <f t="shared" si="0"/>
        <v>101742874.09000002</v>
      </c>
      <c r="F9" s="10">
        <f t="shared" si="0"/>
        <v>183679867.00999996</v>
      </c>
      <c r="G9" s="10">
        <f t="shared" si="0"/>
        <v>42290393.410000011</v>
      </c>
      <c r="H9" s="10">
        <f t="shared" si="0"/>
        <v>171362149.02000001</v>
      </c>
      <c r="I9" s="10">
        <f t="shared" si="0"/>
        <v>168228398.42000002</v>
      </c>
      <c r="J9" s="10">
        <f t="shared" si="0"/>
        <v>168228398.42000002</v>
      </c>
      <c r="K9" s="10">
        <f t="shared" ref="K9:K126" si="1">+F9-H9</f>
        <v>12317717.98999995</v>
      </c>
    </row>
    <row r="10" spans="1:11" x14ac:dyDescent="0.2">
      <c r="A10" s="9">
        <v>2.1</v>
      </c>
      <c r="B10" s="80" t="s">
        <v>16</v>
      </c>
      <c r="C10" s="80"/>
      <c r="D10" s="10">
        <f>SUM(D11:D104)</f>
        <v>80186992.919999987</v>
      </c>
      <c r="E10" s="10">
        <f t="shared" ref="E10:J10" si="2">SUM(E11:E104)</f>
        <v>72433286.490000024</v>
      </c>
      <c r="F10" s="10">
        <f t="shared" si="2"/>
        <v>152620279.40999997</v>
      </c>
      <c r="G10" s="10">
        <f t="shared" si="2"/>
        <v>36275268.480000012</v>
      </c>
      <c r="H10" s="10">
        <f t="shared" si="2"/>
        <v>141282134.42000002</v>
      </c>
      <c r="I10" s="10">
        <f t="shared" si="2"/>
        <v>138148383.82000002</v>
      </c>
      <c r="J10" s="10">
        <f t="shared" si="2"/>
        <v>138148383.82000002</v>
      </c>
      <c r="K10" s="10">
        <f t="shared" si="1"/>
        <v>11338144.98999995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25682554.710000001</v>
      </c>
      <c r="E11" s="68">
        <v>17067015.140000001</v>
      </c>
      <c r="F11" s="69">
        <f t="shared" ref="F11:F104" si="3">+D11+E11</f>
        <v>42749569.850000001</v>
      </c>
      <c r="G11" s="68">
        <v>3552595.04</v>
      </c>
      <c r="H11" s="68">
        <v>41790526.140000001</v>
      </c>
      <c r="I11" s="68">
        <v>41790526.140000001</v>
      </c>
      <c r="J11" s="68">
        <v>41790526.140000001</v>
      </c>
      <c r="K11" s="69">
        <f t="shared" si="1"/>
        <v>959043.71000000089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10839808.68</v>
      </c>
      <c r="E12" s="68">
        <v>18977058.530000001</v>
      </c>
      <c r="F12" s="69">
        <f t="shared" ref="F12" si="4">+D12+E12</f>
        <v>29816867.210000001</v>
      </c>
      <c r="G12" s="68">
        <v>0</v>
      </c>
      <c r="H12" s="68">
        <v>27219395.870000001</v>
      </c>
      <c r="I12" s="68">
        <v>27219395.870000001</v>
      </c>
      <c r="J12" s="68">
        <v>27219395.870000001</v>
      </c>
      <c r="K12" s="69">
        <f t="shared" ref="K12" si="5">+F12-H12</f>
        <v>2597471.34</v>
      </c>
    </row>
    <row r="13" spans="1:11" ht="25.5" x14ac:dyDescent="0.2">
      <c r="A13" s="67">
        <v>21111</v>
      </c>
      <c r="B13" s="67">
        <v>1310</v>
      </c>
      <c r="C13" s="67" t="s">
        <v>595</v>
      </c>
      <c r="D13" s="68">
        <v>0</v>
      </c>
      <c r="E13" s="68">
        <v>71892.100000000006</v>
      </c>
      <c r="F13" s="69">
        <f t="shared" ref="F13" si="6">+D13+E13</f>
        <v>71892.100000000006</v>
      </c>
      <c r="G13" s="68">
        <v>0</v>
      </c>
      <c r="H13" s="68">
        <v>71892.100000000006</v>
      </c>
      <c r="I13" s="68">
        <v>71892.100000000006</v>
      </c>
      <c r="J13" s="68">
        <v>71892.100000000006</v>
      </c>
      <c r="K13" s="69">
        <f t="shared" ref="K13" si="7">+F13-H13</f>
        <v>0</v>
      </c>
    </row>
    <row r="14" spans="1:11" ht="25.5" x14ac:dyDescent="0.2">
      <c r="A14" s="67">
        <v>21111</v>
      </c>
      <c r="B14" s="67">
        <v>1320</v>
      </c>
      <c r="C14" s="67" t="s">
        <v>596</v>
      </c>
      <c r="D14" s="68">
        <v>4605572.9000000004</v>
      </c>
      <c r="E14" s="68">
        <v>3688756.71</v>
      </c>
      <c r="F14" s="69">
        <f t="shared" ref="F14" si="8">+D14+E14</f>
        <v>8294329.6100000003</v>
      </c>
      <c r="G14" s="68">
        <v>10603.3</v>
      </c>
      <c r="H14" s="68">
        <v>7943805.5300000003</v>
      </c>
      <c r="I14" s="68">
        <v>7943805.5300000003</v>
      </c>
      <c r="J14" s="68">
        <v>7943805.5300000003</v>
      </c>
      <c r="K14" s="69">
        <f t="shared" ref="K14" si="9">+F14-H14</f>
        <v>350524.08000000007</v>
      </c>
    </row>
    <row r="15" spans="1:11" ht="25.5" x14ac:dyDescent="0.2">
      <c r="A15" s="67">
        <v>21111</v>
      </c>
      <c r="B15" s="67">
        <v>1510</v>
      </c>
      <c r="C15" s="67" t="s">
        <v>597</v>
      </c>
      <c r="D15" s="68">
        <v>225415.5</v>
      </c>
      <c r="E15" s="68">
        <v>225415.5</v>
      </c>
      <c r="F15" s="69">
        <f t="shared" ref="F15" si="10">+D15+E15</f>
        <v>450831</v>
      </c>
      <c r="G15" s="68">
        <v>35054.21</v>
      </c>
      <c r="H15" s="68">
        <v>412110.92</v>
      </c>
      <c r="I15" s="68">
        <v>412110.92</v>
      </c>
      <c r="J15" s="68">
        <v>412110.92</v>
      </c>
      <c r="K15" s="69">
        <f t="shared" ref="K15" si="11">+F15-H15</f>
        <v>38720.080000000016</v>
      </c>
    </row>
    <row r="16" spans="1:11" ht="25.5" x14ac:dyDescent="0.2">
      <c r="A16" s="67">
        <v>21111</v>
      </c>
      <c r="B16" s="67">
        <v>1530</v>
      </c>
      <c r="C16" s="67" t="s">
        <v>598</v>
      </c>
      <c r="D16" s="68">
        <v>0</v>
      </c>
      <c r="E16" s="68">
        <v>711261.35</v>
      </c>
      <c r="F16" s="69">
        <f t="shared" ref="F16" si="12">+D16+E16</f>
        <v>711261.35</v>
      </c>
      <c r="G16" s="68">
        <v>0</v>
      </c>
      <c r="H16" s="68">
        <v>541228.16</v>
      </c>
      <c r="I16" s="68">
        <v>541228.16</v>
      </c>
      <c r="J16" s="68">
        <v>541228.16</v>
      </c>
      <c r="K16" s="69">
        <f t="shared" ref="K16" si="13">+F16-H16</f>
        <v>170033.18999999994</v>
      </c>
    </row>
    <row r="17" spans="1:11" x14ac:dyDescent="0.2">
      <c r="A17" s="67">
        <v>21111</v>
      </c>
      <c r="B17" s="67">
        <v>1540</v>
      </c>
      <c r="C17" s="67" t="s">
        <v>599</v>
      </c>
      <c r="D17" s="68">
        <v>8391216.6500000004</v>
      </c>
      <c r="E17" s="68">
        <v>2335150</v>
      </c>
      <c r="F17" s="69">
        <f t="shared" ref="F17" si="14">+D17+E17</f>
        <v>10726366.65</v>
      </c>
      <c r="G17" s="68">
        <v>2808106.68</v>
      </c>
      <c r="H17" s="68">
        <v>10445666.65</v>
      </c>
      <c r="I17" s="68">
        <v>10445666.65</v>
      </c>
      <c r="J17" s="68">
        <v>10445666.65</v>
      </c>
      <c r="K17" s="69">
        <f t="shared" ref="K17" si="15">+F17-H17</f>
        <v>280700</v>
      </c>
    </row>
    <row r="18" spans="1:11" ht="25.5" x14ac:dyDescent="0.2">
      <c r="A18" s="67">
        <v>21111</v>
      </c>
      <c r="B18" s="67">
        <v>1550</v>
      </c>
      <c r="C18" s="67" t="s">
        <v>600</v>
      </c>
      <c r="D18" s="68">
        <v>50153.79</v>
      </c>
      <c r="E18" s="68">
        <v>73117</v>
      </c>
      <c r="F18" s="69">
        <f t="shared" ref="F18" si="16">+D18+E18</f>
        <v>123270.79000000001</v>
      </c>
      <c r="G18" s="68">
        <v>1018.5</v>
      </c>
      <c r="H18" s="68">
        <v>73117</v>
      </c>
      <c r="I18" s="68">
        <v>73117</v>
      </c>
      <c r="J18" s="68">
        <v>73117</v>
      </c>
      <c r="K18" s="69">
        <f t="shared" ref="K18" si="17">+F18-H18</f>
        <v>50153.790000000008</v>
      </c>
    </row>
    <row r="19" spans="1:11" ht="25.5" x14ac:dyDescent="0.2">
      <c r="A19" s="67">
        <v>21111</v>
      </c>
      <c r="B19" s="67">
        <v>1610</v>
      </c>
      <c r="C19" s="67" t="s">
        <v>601</v>
      </c>
      <c r="D19" s="68">
        <v>0</v>
      </c>
      <c r="E19" s="68">
        <v>1</v>
      </c>
      <c r="F19" s="69">
        <f t="shared" ref="F19" si="18">+D19+E19</f>
        <v>1</v>
      </c>
      <c r="G19" s="68">
        <v>0</v>
      </c>
      <c r="H19" s="68">
        <v>0</v>
      </c>
      <c r="I19" s="68">
        <v>0</v>
      </c>
      <c r="J19" s="68">
        <v>0</v>
      </c>
      <c r="K19" s="69">
        <f t="shared" ref="K19" si="19">+F19-H19</f>
        <v>1</v>
      </c>
    </row>
    <row r="20" spans="1:11" x14ac:dyDescent="0.2">
      <c r="A20" s="67">
        <v>21111</v>
      </c>
      <c r="B20" s="67">
        <v>1710</v>
      </c>
      <c r="C20" s="67" t="s">
        <v>602</v>
      </c>
      <c r="D20" s="68">
        <v>51500</v>
      </c>
      <c r="E20" s="68">
        <v>0</v>
      </c>
      <c r="F20" s="69">
        <f t="shared" ref="F20" si="20">+D20+E20</f>
        <v>51500</v>
      </c>
      <c r="G20" s="68">
        <v>0</v>
      </c>
      <c r="H20" s="68">
        <v>0</v>
      </c>
      <c r="I20" s="68">
        <v>0</v>
      </c>
      <c r="J20" s="68">
        <v>0</v>
      </c>
      <c r="K20" s="69">
        <f t="shared" ref="K20" si="21">+F20-H20</f>
        <v>51500</v>
      </c>
    </row>
    <row r="21" spans="1:11" ht="25.5" x14ac:dyDescent="0.2">
      <c r="A21" s="67">
        <v>21112</v>
      </c>
      <c r="B21" s="67">
        <v>1410</v>
      </c>
      <c r="C21" s="67" t="s">
        <v>603</v>
      </c>
      <c r="D21" s="68">
        <v>3037449.4</v>
      </c>
      <c r="E21" s="68">
        <v>1335691</v>
      </c>
      <c r="F21" s="69">
        <f t="shared" ref="F21" si="22">+D21+E21</f>
        <v>4373140.4000000004</v>
      </c>
      <c r="G21" s="68">
        <v>0</v>
      </c>
      <c r="H21" s="68">
        <v>4198242.22</v>
      </c>
      <c r="I21" s="68">
        <v>4198242.22</v>
      </c>
      <c r="J21" s="68">
        <v>4198242.22</v>
      </c>
      <c r="K21" s="69">
        <f t="shared" ref="K21" si="23">+F21-H21</f>
        <v>174898.18000000063</v>
      </c>
    </row>
    <row r="22" spans="1:11" ht="25.5" x14ac:dyDescent="0.2">
      <c r="A22" s="67">
        <v>21112</v>
      </c>
      <c r="B22" s="67">
        <v>1420</v>
      </c>
      <c r="C22" s="67" t="s">
        <v>604</v>
      </c>
      <c r="D22" s="68">
        <v>839155.42</v>
      </c>
      <c r="E22" s="68">
        <v>1773000</v>
      </c>
      <c r="F22" s="69">
        <f t="shared" ref="F22" si="24">+D22+E22</f>
        <v>2612155.42</v>
      </c>
      <c r="G22" s="68">
        <v>0</v>
      </c>
      <c r="H22" s="68">
        <v>2404467.91</v>
      </c>
      <c r="I22" s="68">
        <v>2404467.91</v>
      </c>
      <c r="J22" s="68">
        <v>2404467.91</v>
      </c>
      <c r="K22" s="69">
        <f t="shared" ref="K22" si="25">+F22-H22</f>
        <v>207687.50999999978</v>
      </c>
    </row>
    <row r="23" spans="1:11" ht="25.5" x14ac:dyDescent="0.2">
      <c r="A23" s="67">
        <v>21112</v>
      </c>
      <c r="B23" s="67">
        <v>1430</v>
      </c>
      <c r="C23" s="67" t="s">
        <v>605</v>
      </c>
      <c r="D23" s="68">
        <v>1986232.43</v>
      </c>
      <c r="E23" s="68">
        <v>558000</v>
      </c>
      <c r="F23" s="69">
        <f t="shared" ref="F23" si="26">+D23+E23</f>
        <v>2544232.4299999997</v>
      </c>
      <c r="G23" s="68">
        <v>0</v>
      </c>
      <c r="H23" s="68">
        <v>2473699.37</v>
      </c>
      <c r="I23" s="68">
        <v>2473699.37</v>
      </c>
      <c r="J23" s="68">
        <v>2473699.37</v>
      </c>
      <c r="K23" s="69">
        <f t="shared" ref="K23" si="27">+F23-H23</f>
        <v>70533.05999999959</v>
      </c>
    </row>
    <row r="24" spans="1:11" ht="25.5" x14ac:dyDescent="0.2">
      <c r="A24" s="67">
        <v>21112</v>
      </c>
      <c r="B24" s="67">
        <v>1440</v>
      </c>
      <c r="C24" s="67" t="s">
        <v>606</v>
      </c>
      <c r="D24" s="68">
        <v>265528.84999999998</v>
      </c>
      <c r="E24" s="68">
        <v>718604.15</v>
      </c>
      <c r="F24" s="69">
        <f t="shared" ref="F24" si="28">+D24+E24</f>
        <v>984133</v>
      </c>
      <c r="G24" s="68">
        <v>863832.06</v>
      </c>
      <c r="H24" s="68">
        <v>922222.3</v>
      </c>
      <c r="I24" s="68">
        <v>922222.3</v>
      </c>
      <c r="J24" s="68">
        <v>922222.3</v>
      </c>
      <c r="K24" s="69">
        <f t="shared" ref="K24" si="29">+F24-H24</f>
        <v>61910.699999999953</v>
      </c>
    </row>
    <row r="25" spans="1:11" ht="25.5" x14ac:dyDescent="0.2">
      <c r="A25" s="67">
        <v>21113</v>
      </c>
      <c r="B25" s="67">
        <v>3980</v>
      </c>
      <c r="C25" s="67" t="s">
        <v>607</v>
      </c>
      <c r="D25" s="68">
        <v>605219.82999999996</v>
      </c>
      <c r="E25" s="68">
        <v>542304.98</v>
      </c>
      <c r="F25" s="69">
        <f t="shared" ref="F25" si="30">+D25+E25</f>
        <v>1147524.81</v>
      </c>
      <c r="G25" s="68">
        <v>0</v>
      </c>
      <c r="H25" s="68">
        <v>1143890</v>
      </c>
      <c r="I25" s="68">
        <v>1143890</v>
      </c>
      <c r="J25" s="68">
        <v>1143890</v>
      </c>
      <c r="K25" s="69">
        <f t="shared" ref="K25" si="31">+F25-H25</f>
        <v>3634.8100000000559</v>
      </c>
    </row>
    <row r="26" spans="1:11" ht="25.5" x14ac:dyDescent="0.2">
      <c r="A26" s="67">
        <v>2112</v>
      </c>
      <c r="B26" s="67">
        <v>2110</v>
      </c>
      <c r="C26" s="67" t="s">
        <v>608</v>
      </c>
      <c r="D26" s="68">
        <v>220000</v>
      </c>
      <c r="E26" s="68">
        <v>236478.14</v>
      </c>
      <c r="F26" s="69">
        <f t="shared" ref="F26" si="32">+D26+E26</f>
        <v>456478.14</v>
      </c>
      <c r="G26" s="68">
        <v>456478.14</v>
      </c>
      <c r="H26" s="68">
        <v>456478.14</v>
      </c>
      <c r="I26" s="68">
        <v>456478.14</v>
      </c>
      <c r="J26" s="68">
        <v>456478.14</v>
      </c>
      <c r="K26" s="69">
        <f t="shared" ref="K26" si="33">+F26-H26</f>
        <v>0</v>
      </c>
    </row>
    <row r="27" spans="1:11" ht="25.5" x14ac:dyDescent="0.2">
      <c r="A27" s="67">
        <v>2112</v>
      </c>
      <c r="B27" s="67">
        <v>2140</v>
      </c>
      <c r="C27" s="67" t="s">
        <v>609</v>
      </c>
      <c r="D27" s="68">
        <v>345000</v>
      </c>
      <c r="E27" s="68">
        <v>117400.11</v>
      </c>
      <c r="F27" s="69">
        <f t="shared" ref="F27" si="34">+D27+E27</f>
        <v>462400.11</v>
      </c>
      <c r="G27" s="68">
        <v>141600.12</v>
      </c>
      <c r="H27" s="68">
        <v>162400.10999999999</v>
      </c>
      <c r="I27" s="68">
        <v>162400.10999999999</v>
      </c>
      <c r="J27" s="68">
        <v>162400.10999999999</v>
      </c>
      <c r="K27" s="69">
        <f t="shared" ref="K27" si="35">+F27-H27</f>
        <v>300000</v>
      </c>
    </row>
    <row r="28" spans="1:11" ht="25.5" x14ac:dyDescent="0.2">
      <c r="A28" s="67">
        <v>2112</v>
      </c>
      <c r="B28" s="67">
        <v>2150</v>
      </c>
      <c r="C28" s="67" t="s">
        <v>610</v>
      </c>
      <c r="D28" s="68">
        <v>450000</v>
      </c>
      <c r="E28" s="68">
        <v>81751.070000000007</v>
      </c>
      <c r="F28" s="69">
        <f t="shared" ref="F28" si="36">+D28+E28</f>
        <v>531751.07000000007</v>
      </c>
      <c r="G28" s="68">
        <v>459282.76</v>
      </c>
      <c r="H28" s="68">
        <v>531751.06999999995</v>
      </c>
      <c r="I28" s="68">
        <v>531751.06999999995</v>
      </c>
      <c r="J28" s="68">
        <v>531751.06999999995</v>
      </c>
      <c r="K28" s="69">
        <f t="shared" ref="K28" si="37">+F28-H28</f>
        <v>0</v>
      </c>
    </row>
    <row r="29" spans="1:11" x14ac:dyDescent="0.2">
      <c r="A29" s="67">
        <v>2112</v>
      </c>
      <c r="B29" s="67">
        <v>2160</v>
      </c>
      <c r="C29" s="67" t="s">
        <v>611</v>
      </c>
      <c r="D29" s="68">
        <v>170000</v>
      </c>
      <c r="E29" s="68">
        <v>104715.97</v>
      </c>
      <c r="F29" s="69">
        <f t="shared" ref="F29" si="38">+D29+E29</f>
        <v>274715.96999999997</v>
      </c>
      <c r="G29" s="68">
        <v>274715.96999999997</v>
      </c>
      <c r="H29" s="68">
        <v>274715.96999999997</v>
      </c>
      <c r="I29" s="68">
        <v>274715.96999999997</v>
      </c>
      <c r="J29" s="68">
        <v>274715.96999999997</v>
      </c>
      <c r="K29" s="69">
        <f t="shared" ref="K29" si="39">+F29-H29</f>
        <v>0</v>
      </c>
    </row>
    <row r="30" spans="1:11" ht="25.5" x14ac:dyDescent="0.2">
      <c r="A30" s="67">
        <v>2112</v>
      </c>
      <c r="B30" s="67">
        <v>2170</v>
      </c>
      <c r="C30" s="67" t="s">
        <v>612</v>
      </c>
      <c r="D30" s="68">
        <v>800000</v>
      </c>
      <c r="E30" s="68">
        <v>1856326.74</v>
      </c>
      <c r="F30" s="69">
        <f t="shared" ref="F30" si="40">+D30+E30</f>
        <v>2656326.7400000002</v>
      </c>
      <c r="G30" s="68">
        <v>1074616.67</v>
      </c>
      <c r="H30" s="68">
        <v>2626416.88</v>
      </c>
      <c r="I30" s="68">
        <v>2541138.25</v>
      </c>
      <c r="J30" s="68">
        <v>2541138.25</v>
      </c>
      <c r="K30" s="69">
        <f t="shared" ref="K30" si="41">+F30-H30</f>
        <v>29909.860000000335</v>
      </c>
    </row>
    <row r="31" spans="1:11" ht="25.5" x14ac:dyDescent="0.2">
      <c r="A31" s="67">
        <v>2112</v>
      </c>
      <c r="B31" s="67">
        <v>2210</v>
      </c>
      <c r="C31" s="67" t="s">
        <v>613</v>
      </c>
      <c r="D31" s="68">
        <v>200000</v>
      </c>
      <c r="E31" s="68">
        <v>-76294.44</v>
      </c>
      <c r="F31" s="69">
        <f t="shared" ref="F31" si="42">+D31+E31</f>
        <v>123705.56</v>
      </c>
      <c r="G31" s="68">
        <v>104920.87</v>
      </c>
      <c r="H31" s="68">
        <v>123705.56</v>
      </c>
      <c r="I31" s="68">
        <v>123705.56</v>
      </c>
      <c r="J31" s="68">
        <v>123705.56</v>
      </c>
      <c r="K31" s="69">
        <f t="shared" ref="K31" si="43">+F31-H31</f>
        <v>0</v>
      </c>
    </row>
    <row r="32" spans="1:11" ht="25.5" x14ac:dyDescent="0.2">
      <c r="A32" s="67">
        <v>2112</v>
      </c>
      <c r="B32" s="67">
        <v>2230</v>
      </c>
      <c r="C32" s="67" t="s">
        <v>614</v>
      </c>
      <c r="D32" s="68">
        <v>0</v>
      </c>
      <c r="E32" s="68">
        <v>28500</v>
      </c>
      <c r="F32" s="69">
        <f t="shared" ref="F32" si="44">+D32+E32</f>
        <v>28500</v>
      </c>
      <c r="G32" s="68">
        <v>28500</v>
      </c>
      <c r="H32" s="68">
        <v>28500</v>
      </c>
      <c r="I32" s="68">
        <v>28500</v>
      </c>
      <c r="J32" s="68">
        <v>28500</v>
      </c>
      <c r="K32" s="69">
        <f t="shared" ref="K32" si="45">+F32-H32</f>
        <v>0</v>
      </c>
    </row>
    <row r="33" spans="1:11" ht="25.5" x14ac:dyDescent="0.2">
      <c r="A33" s="67">
        <v>2112</v>
      </c>
      <c r="B33" s="67">
        <v>2310</v>
      </c>
      <c r="C33" s="67" t="s">
        <v>615</v>
      </c>
      <c r="D33" s="68">
        <v>0</v>
      </c>
      <c r="E33" s="68">
        <v>10000</v>
      </c>
      <c r="F33" s="69">
        <f t="shared" ref="F33" si="46">+D33+E33</f>
        <v>10000</v>
      </c>
      <c r="G33" s="68">
        <v>8800</v>
      </c>
      <c r="H33" s="68">
        <v>10000</v>
      </c>
      <c r="I33" s="68">
        <v>10000</v>
      </c>
      <c r="J33" s="68">
        <v>10000</v>
      </c>
      <c r="K33" s="69">
        <f t="shared" ref="K33" si="47">+F33-H33</f>
        <v>0</v>
      </c>
    </row>
    <row r="34" spans="1:11" ht="25.5" x14ac:dyDescent="0.2">
      <c r="A34" s="67">
        <v>2112</v>
      </c>
      <c r="B34" s="67">
        <v>2350</v>
      </c>
      <c r="C34" s="67" t="s">
        <v>616</v>
      </c>
      <c r="D34" s="68">
        <v>0</v>
      </c>
      <c r="E34" s="68">
        <v>31000</v>
      </c>
      <c r="F34" s="69">
        <f t="shared" ref="F34" si="48">+D34+E34</f>
        <v>31000</v>
      </c>
      <c r="G34" s="68">
        <v>31000</v>
      </c>
      <c r="H34" s="68">
        <v>31000</v>
      </c>
      <c r="I34" s="68">
        <v>31000</v>
      </c>
      <c r="J34" s="68">
        <v>31000</v>
      </c>
      <c r="K34" s="69">
        <f t="shared" ref="K34" si="49">+F34-H34</f>
        <v>0</v>
      </c>
    </row>
    <row r="35" spans="1:11" ht="25.5" x14ac:dyDescent="0.2">
      <c r="A35" s="67">
        <v>2112</v>
      </c>
      <c r="B35" s="67">
        <v>2360</v>
      </c>
      <c r="C35" s="67" t="s">
        <v>617</v>
      </c>
      <c r="D35" s="68">
        <v>0</v>
      </c>
      <c r="E35" s="68">
        <v>2900</v>
      </c>
      <c r="F35" s="69">
        <f t="shared" ref="F35" si="50">+D35+E35</f>
        <v>2900</v>
      </c>
      <c r="G35" s="68">
        <v>2900</v>
      </c>
      <c r="H35" s="68">
        <v>2900</v>
      </c>
      <c r="I35" s="68">
        <v>2900</v>
      </c>
      <c r="J35" s="68">
        <v>2900</v>
      </c>
      <c r="K35" s="69">
        <f t="shared" ref="K35" si="51">+F35-H35</f>
        <v>0</v>
      </c>
    </row>
    <row r="36" spans="1:11" ht="25.5" x14ac:dyDescent="0.2">
      <c r="A36" s="67">
        <v>2112</v>
      </c>
      <c r="B36" s="67">
        <v>2370</v>
      </c>
      <c r="C36" s="67" t="s">
        <v>618</v>
      </c>
      <c r="D36" s="68">
        <v>0</v>
      </c>
      <c r="E36" s="68">
        <v>5100</v>
      </c>
      <c r="F36" s="69">
        <f t="shared" ref="F36" si="52">+D36+E36</f>
        <v>5100</v>
      </c>
      <c r="G36" s="68">
        <v>5100</v>
      </c>
      <c r="H36" s="68">
        <v>5100</v>
      </c>
      <c r="I36" s="68">
        <v>5100</v>
      </c>
      <c r="J36" s="68">
        <v>5100</v>
      </c>
      <c r="K36" s="69">
        <f t="shared" ref="K36" si="53">+F36-H36</f>
        <v>0</v>
      </c>
    </row>
    <row r="37" spans="1:11" ht="25.5" x14ac:dyDescent="0.2">
      <c r="A37" s="67">
        <v>2112</v>
      </c>
      <c r="B37" s="67">
        <v>2410</v>
      </c>
      <c r="C37" s="67" t="s">
        <v>619</v>
      </c>
      <c r="D37" s="68">
        <v>0</v>
      </c>
      <c r="E37" s="68">
        <v>26100</v>
      </c>
      <c r="F37" s="69">
        <f t="shared" ref="F37" si="54">+D37+E37</f>
        <v>26100</v>
      </c>
      <c r="G37" s="68">
        <v>0</v>
      </c>
      <c r="H37" s="68">
        <v>26100</v>
      </c>
      <c r="I37" s="68">
        <v>26100</v>
      </c>
      <c r="J37" s="68">
        <v>26100</v>
      </c>
      <c r="K37" s="69">
        <f t="shared" ref="K37" si="55">+F37-H37</f>
        <v>0</v>
      </c>
    </row>
    <row r="38" spans="1:11" ht="25.5" x14ac:dyDescent="0.2">
      <c r="A38" s="67">
        <v>2112</v>
      </c>
      <c r="B38" s="67">
        <v>2450</v>
      </c>
      <c r="C38" s="67" t="s">
        <v>620</v>
      </c>
      <c r="D38" s="68">
        <v>1200</v>
      </c>
      <c r="E38" s="68">
        <v>3750.88</v>
      </c>
      <c r="F38" s="69">
        <f t="shared" ref="F38" si="56">+D38+E38</f>
        <v>4950.88</v>
      </c>
      <c r="G38" s="68">
        <v>0</v>
      </c>
      <c r="H38" s="68">
        <v>4950.88</v>
      </c>
      <c r="I38" s="68">
        <v>4950.88</v>
      </c>
      <c r="J38" s="68">
        <v>4950.88</v>
      </c>
      <c r="K38" s="69">
        <f t="shared" ref="K38" si="57">+F38-H38</f>
        <v>0</v>
      </c>
    </row>
    <row r="39" spans="1:11" ht="25.5" x14ac:dyDescent="0.2">
      <c r="A39" s="67">
        <v>2112</v>
      </c>
      <c r="B39" s="67">
        <v>2460</v>
      </c>
      <c r="C39" s="67" t="s">
        <v>621</v>
      </c>
      <c r="D39" s="68">
        <v>50000</v>
      </c>
      <c r="E39" s="68">
        <v>466364</v>
      </c>
      <c r="F39" s="69">
        <f t="shared" ref="F39" si="58">+D39+E39</f>
        <v>516364</v>
      </c>
      <c r="G39" s="68">
        <v>416537</v>
      </c>
      <c r="H39" s="68">
        <v>516364</v>
      </c>
      <c r="I39" s="68">
        <v>418924</v>
      </c>
      <c r="J39" s="68">
        <v>418924</v>
      </c>
      <c r="K39" s="69">
        <f t="shared" ref="K39" si="59">+F39-H39</f>
        <v>0</v>
      </c>
    </row>
    <row r="40" spans="1:11" ht="25.5" x14ac:dyDescent="0.2">
      <c r="A40" s="67">
        <v>2112</v>
      </c>
      <c r="B40" s="67">
        <v>2480</v>
      </c>
      <c r="C40" s="67" t="s">
        <v>622</v>
      </c>
      <c r="D40" s="68">
        <v>262480</v>
      </c>
      <c r="E40" s="68">
        <v>322897.33</v>
      </c>
      <c r="F40" s="69">
        <f t="shared" ref="F40" si="60">+D40+E40</f>
        <v>585377.33000000007</v>
      </c>
      <c r="G40" s="68">
        <v>360506.95</v>
      </c>
      <c r="H40" s="68">
        <v>579459.63</v>
      </c>
      <c r="I40" s="68">
        <v>462671.63</v>
      </c>
      <c r="J40" s="68">
        <v>462671.63</v>
      </c>
      <c r="K40" s="69">
        <f t="shared" ref="K40" si="61">+F40-H40</f>
        <v>5917.7000000000698</v>
      </c>
    </row>
    <row r="41" spans="1:11" ht="25.5" x14ac:dyDescent="0.2">
      <c r="A41" s="67">
        <v>2112</v>
      </c>
      <c r="B41" s="67">
        <v>2490</v>
      </c>
      <c r="C41" s="67" t="s">
        <v>623</v>
      </c>
      <c r="D41" s="68">
        <v>180000</v>
      </c>
      <c r="E41" s="68">
        <v>820610.94</v>
      </c>
      <c r="F41" s="69">
        <f t="shared" ref="F41" si="62">+D41+E41</f>
        <v>1000610.94</v>
      </c>
      <c r="G41" s="68">
        <v>558269.23</v>
      </c>
      <c r="H41" s="68">
        <v>683222.11</v>
      </c>
      <c r="I41" s="68">
        <v>600812.18000000005</v>
      </c>
      <c r="J41" s="68">
        <v>600812.18000000005</v>
      </c>
      <c r="K41" s="69">
        <f t="shared" ref="K41" si="63">+F41-H41</f>
        <v>317388.82999999996</v>
      </c>
    </row>
    <row r="42" spans="1:11" ht="25.5" x14ac:dyDescent="0.2">
      <c r="A42" s="67">
        <v>2112</v>
      </c>
      <c r="B42" s="67">
        <v>2510</v>
      </c>
      <c r="C42" s="67" t="s">
        <v>624</v>
      </c>
      <c r="D42" s="68">
        <v>0</v>
      </c>
      <c r="E42" s="68">
        <v>27190.82</v>
      </c>
      <c r="F42" s="69">
        <f t="shared" ref="F42" si="64">+D42+E42</f>
        <v>27190.82</v>
      </c>
      <c r="G42" s="68">
        <v>12081.47</v>
      </c>
      <c r="H42" s="68">
        <v>12190.82</v>
      </c>
      <c r="I42" s="68">
        <v>12190.82</v>
      </c>
      <c r="J42" s="68">
        <v>12190.82</v>
      </c>
      <c r="K42" s="69">
        <f t="shared" ref="K42" si="65">+F42-H42</f>
        <v>15000</v>
      </c>
    </row>
    <row r="43" spans="1:11" ht="25.5" x14ac:dyDescent="0.2">
      <c r="A43" s="67">
        <v>2112</v>
      </c>
      <c r="B43" s="67">
        <v>2520</v>
      </c>
      <c r="C43" s="67" t="s">
        <v>625</v>
      </c>
      <c r="D43" s="68">
        <v>50000</v>
      </c>
      <c r="E43" s="68">
        <v>71395.59</v>
      </c>
      <c r="F43" s="69">
        <f t="shared" ref="F43" si="66">+D43+E43</f>
        <v>121395.59</v>
      </c>
      <c r="G43" s="68">
        <v>121966.39</v>
      </c>
      <c r="H43" s="68">
        <v>121395.59</v>
      </c>
      <c r="I43" s="68">
        <v>121395.59</v>
      </c>
      <c r="J43" s="68">
        <v>121395.59</v>
      </c>
      <c r="K43" s="69">
        <f t="shared" ref="K43" si="67">+F43-H43</f>
        <v>0</v>
      </c>
    </row>
    <row r="44" spans="1:11" ht="25.5" x14ac:dyDescent="0.2">
      <c r="A44" s="67">
        <v>2112</v>
      </c>
      <c r="B44" s="67">
        <v>2530</v>
      </c>
      <c r="C44" s="67" t="s">
        <v>626</v>
      </c>
      <c r="D44" s="68">
        <v>100000</v>
      </c>
      <c r="E44" s="68">
        <v>-10454.01</v>
      </c>
      <c r="F44" s="69">
        <f t="shared" ref="F44" si="68">+D44+E44</f>
        <v>89545.99</v>
      </c>
      <c r="G44" s="68">
        <v>65229.99</v>
      </c>
      <c r="H44" s="68">
        <v>89545.99</v>
      </c>
      <c r="I44" s="68">
        <v>89545.99</v>
      </c>
      <c r="J44" s="68">
        <v>89545.99</v>
      </c>
      <c r="K44" s="69">
        <f t="shared" ref="K44" si="69">+F44-H44</f>
        <v>0</v>
      </c>
    </row>
    <row r="45" spans="1:11" ht="25.5" x14ac:dyDescent="0.2">
      <c r="A45" s="67">
        <v>2112</v>
      </c>
      <c r="B45" s="67">
        <v>2540</v>
      </c>
      <c r="C45" s="67" t="s">
        <v>627</v>
      </c>
      <c r="D45" s="68">
        <v>34400</v>
      </c>
      <c r="E45" s="68">
        <v>1000</v>
      </c>
      <c r="F45" s="69">
        <f t="shared" ref="F45" si="70">+D45+E45</f>
        <v>35400</v>
      </c>
      <c r="G45" s="68">
        <v>15011.09</v>
      </c>
      <c r="H45" s="68">
        <v>26000</v>
      </c>
      <c r="I45" s="68">
        <v>26000</v>
      </c>
      <c r="J45" s="68">
        <v>26000</v>
      </c>
      <c r="K45" s="69">
        <f t="shared" ref="K45" si="71">+F45-H45</f>
        <v>9400</v>
      </c>
    </row>
    <row r="46" spans="1:11" ht="25.5" x14ac:dyDescent="0.2">
      <c r="A46" s="67">
        <v>2112</v>
      </c>
      <c r="B46" s="67">
        <v>2550</v>
      </c>
      <c r="C46" s="67" t="s">
        <v>628</v>
      </c>
      <c r="D46" s="68">
        <v>33000</v>
      </c>
      <c r="E46" s="68">
        <v>184772.87</v>
      </c>
      <c r="F46" s="69">
        <f t="shared" ref="F46" si="72">+D46+E46</f>
        <v>217772.87</v>
      </c>
      <c r="G46" s="68">
        <v>207955.22</v>
      </c>
      <c r="H46" s="68">
        <v>217772.87</v>
      </c>
      <c r="I46" s="68">
        <v>217772.87</v>
      </c>
      <c r="J46" s="68">
        <v>217772.87</v>
      </c>
      <c r="K46" s="69">
        <f t="shared" ref="K46" si="73">+F46-H46</f>
        <v>0</v>
      </c>
    </row>
    <row r="47" spans="1:11" ht="25.5" x14ac:dyDescent="0.2">
      <c r="A47" s="67">
        <v>2112</v>
      </c>
      <c r="B47" s="67">
        <v>2560</v>
      </c>
      <c r="C47" s="67" t="s">
        <v>629</v>
      </c>
      <c r="D47" s="68">
        <v>0</v>
      </c>
      <c r="E47" s="68">
        <v>450</v>
      </c>
      <c r="F47" s="69">
        <f t="shared" ref="F47" si="74">+D47+E47</f>
        <v>450</v>
      </c>
      <c r="G47" s="68">
        <v>450</v>
      </c>
      <c r="H47" s="68">
        <v>450</v>
      </c>
      <c r="I47" s="68">
        <v>450</v>
      </c>
      <c r="J47" s="68">
        <v>450</v>
      </c>
      <c r="K47" s="69">
        <f t="shared" ref="K47" si="75">+F47-H47</f>
        <v>0</v>
      </c>
    </row>
    <row r="48" spans="1:11" ht="25.5" x14ac:dyDescent="0.2">
      <c r="A48" s="67">
        <v>2112</v>
      </c>
      <c r="B48" s="67">
        <v>2590</v>
      </c>
      <c r="C48" s="67" t="s">
        <v>630</v>
      </c>
      <c r="D48" s="68">
        <v>165000</v>
      </c>
      <c r="E48" s="68">
        <v>58452.03</v>
      </c>
      <c r="F48" s="69">
        <f t="shared" ref="F48" si="76">+D48+E48</f>
        <v>223452.03</v>
      </c>
      <c r="G48" s="68">
        <v>170115.71</v>
      </c>
      <c r="H48" s="68">
        <v>223452.03</v>
      </c>
      <c r="I48" s="68">
        <v>195786.03</v>
      </c>
      <c r="J48" s="68">
        <v>195786.03</v>
      </c>
      <c r="K48" s="69">
        <f t="shared" ref="K48" si="77">+F48-H48</f>
        <v>0</v>
      </c>
    </row>
    <row r="49" spans="1:11" ht="25.5" x14ac:dyDescent="0.2">
      <c r="A49" s="67">
        <v>2112</v>
      </c>
      <c r="B49" s="67">
        <v>2610</v>
      </c>
      <c r="C49" s="67" t="s">
        <v>631</v>
      </c>
      <c r="D49" s="68">
        <v>840000</v>
      </c>
      <c r="E49" s="68">
        <v>-23109.21</v>
      </c>
      <c r="F49" s="69">
        <f t="shared" ref="F49" si="78">+D49+E49</f>
        <v>816890.79</v>
      </c>
      <c r="G49" s="68">
        <v>1030263.82</v>
      </c>
      <c r="H49" s="68">
        <v>816890.79</v>
      </c>
      <c r="I49" s="68">
        <v>816890.79</v>
      </c>
      <c r="J49" s="68">
        <v>816890.79</v>
      </c>
      <c r="K49" s="69">
        <f t="shared" ref="K49" si="79">+F49-H49</f>
        <v>0</v>
      </c>
    </row>
    <row r="50" spans="1:11" ht="25.5" x14ac:dyDescent="0.2">
      <c r="A50" s="67">
        <v>2112</v>
      </c>
      <c r="B50" s="67">
        <v>2720</v>
      </c>
      <c r="C50" s="67" t="s">
        <v>632</v>
      </c>
      <c r="D50" s="68">
        <v>17000</v>
      </c>
      <c r="E50" s="68">
        <v>-3084.27</v>
      </c>
      <c r="F50" s="69">
        <f t="shared" ref="F50" si="80">+D50+E50</f>
        <v>13915.73</v>
      </c>
      <c r="G50" s="68">
        <v>10755.51</v>
      </c>
      <c r="H50" s="68">
        <v>10915.73</v>
      </c>
      <c r="I50" s="68">
        <v>10915.73</v>
      </c>
      <c r="J50" s="68">
        <v>10915.73</v>
      </c>
      <c r="K50" s="69">
        <f t="shared" ref="K50" si="81">+F50-H50</f>
        <v>3000</v>
      </c>
    </row>
    <row r="51" spans="1:11" ht="25.5" x14ac:dyDescent="0.2">
      <c r="A51" s="67">
        <v>2112</v>
      </c>
      <c r="B51" s="67">
        <v>2730</v>
      </c>
      <c r="C51" s="67" t="s">
        <v>633</v>
      </c>
      <c r="D51" s="68">
        <v>150000</v>
      </c>
      <c r="E51" s="68">
        <v>0</v>
      </c>
      <c r="F51" s="69">
        <f t="shared" ref="F51" si="82">+D51+E51</f>
        <v>150000</v>
      </c>
      <c r="G51" s="68">
        <v>150000</v>
      </c>
      <c r="H51" s="68">
        <v>150000</v>
      </c>
      <c r="I51" s="68">
        <v>150000</v>
      </c>
      <c r="J51" s="68">
        <v>150000</v>
      </c>
      <c r="K51" s="69">
        <f t="shared" ref="K51" si="83">+F51-H51</f>
        <v>0</v>
      </c>
    </row>
    <row r="52" spans="1:11" ht="25.5" x14ac:dyDescent="0.2">
      <c r="A52" s="67">
        <v>2112</v>
      </c>
      <c r="B52" s="67">
        <v>2910</v>
      </c>
      <c r="C52" s="67" t="s">
        <v>634</v>
      </c>
      <c r="D52" s="68">
        <v>25000</v>
      </c>
      <c r="E52" s="68">
        <v>50000</v>
      </c>
      <c r="F52" s="69">
        <f t="shared" ref="F52" si="84">+D52+E52</f>
        <v>75000</v>
      </c>
      <c r="G52" s="68">
        <v>67080</v>
      </c>
      <c r="H52" s="68">
        <v>75000</v>
      </c>
      <c r="I52" s="68">
        <v>75000</v>
      </c>
      <c r="J52" s="68">
        <v>75000</v>
      </c>
      <c r="K52" s="69">
        <f t="shared" ref="K52" si="85">+F52-H52</f>
        <v>0</v>
      </c>
    </row>
    <row r="53" spans="1:11" ht="25.5" x14ac:dyDescent="0.2">
      <c r="A53" s="67">
        <v>2112</v>
      </c>
      <c r="B53" s="67">
        <v>2920</v>
      </c>
      <c r="C53" s="67" t="s">
        <v>635</v>
      </c>
      <c r="D53" s="68">
        <v>50000</v>
      </c>
      <c r="E53" s="68">
        <v>43859.040000000001</v>
      </c>
      <c r="F53" s="69">
        <f t="shared" ref="F53" si="86">+D53+E53</f>
        <v>93859.040000000008</v>
      </c>
      <c r="G53" s="68">
        <v>93859.04</v>
      </c>
      <c r="H53" s="68">
        <v>93859.04</v>
      </c>
      <c r="I53" s="68">
        <v>93859.04</v>
      </c>
      <c r="J53" s="68">
        <v>93859.04</v>
      </c>
      <c r="K53" s="69">
        <f t="shared" ref="K53" si="87">+F53-H53</f>
        <v>0</v>
      </c>
    </row>
    <row r="54" spans="1:11" ht="25.5" x14ac:dyDescent="0.2">
      <c r="A54" s="67">
        <v>2112</v>
      </c>
      <c r="B54" s="67">
        <v>2930</v>
      </c>
      <c r="C54" s="67" t="s">
        <v>636</v>
      </c>
      <c r="D54" s="68">
        <v>150000</v>
      </c>
      <c r="E54" s="68">
        <v>189893.99</v>
      </c>
      <c r="F54" s="69">
        <f t="shared" ref="F54" si="88">+D54+E54</f>
        <v>339893.99</v>
      </c>
      <c r="G54" s="68">
        <v>149999.99</v>
      </c>
      <c r="H54" s="68">
        <v>339893.99</v>
      </c>
      <c r="I54" s="68">
        <v>149999.99</v>
      </c>
      <c r="J54" s="68">
        <v>149999.99</v>
      </c>
      <c r="K54" s="69">
        <f t="shared" ref="K54" si="89">+F54-H54</f>
        <v>0</v>
      </c>
    </row>
    <row r="55" spans="1:11" ht="25.5" x14ac:dyDescent="0.2">
      <c r="A55" s="67">
        <v>2112</v>
      </c>
      <c r="B55" s="67">
        <v>2940</v>
      </c>
      <c r="C55" s="67" t="s">
        <v>637</v>
      </c>
      <c r="D55" s="68">
        <v>230000</v>
      </c>
      <c r="E55" s="68">
        <v>637318.39</v>
      </c>
      <c r="F55" s="69">
        <f t="shared" ref="F55" si="90">+D55+E55</f>
        <v>867318.39</v>
      </c>
      <c r="G55" s="68">
        <v>623741.88</v>
      </c>
      <c r="H55" s="68">
        <v>863656.15</v>
      </c>
      <c r="I55" s="68">
        <v>660984.43000000005</v>
      </c>
      <c r="J55" s="68">
        <v>660984.43000000005</v>
      </c>
      <c r="K55" s="69">
        <f t="shared" ref="K55" si="91">+F55-H55</f>
        <v>3662.2399999999907</v>
      </c>
    </row>
    <row r="56" spans="1:11" ht="25.5" x14ac:dyDescent="0.2">
      <c r="A56" s="67">
        <v>2112</v>
      </c>
      <c r="B56" s="67">
        <v>2950</v>
      </c>
      <c r="C56" s="67" t="s">
        <v>638</v>
      </c>
      <c r="D56" s="68">
        <v>0</v>
      </c>
      <c r="E56" s="68">
        <v>17950</v>
      </c>
      <c r="F56" s="69">
        <f t="shared" ref="F56" si="92">+D56+E56</f>
        <v>17950</v>
      </c>
      <c r="G56" s="68">
        <v>17950</v>
      </c>
      <c r="H56" s="68">
        <v>17950</v>
      </c>
      <c r="I56" s="68">
        <v>17950</v>
      </c>
      <c r="J56" s="68">
        <v>17950</v>
      </c>
      <c r="K56" s="69">
        <f t="shared" ref="K56" si="93">+F56-H56</f>
        <v>0</v>
      </c>
    </row>
    <row r="57" spans="1:11" ht="25.5" x14ac:dyDescent="0.2">
      <c r="A57" s="67">
        <v>2112</v>
      </c>
      <c r="B57" s="67">
        <v>2960</v>
      </c>
      <c r="C57" s="67" t="s">
        <v>639</v>
      </c>
      <c r="D57" s="68">
        <v>30000</v>
      </c>
      <c r="E57" s="68">
        <v>29982.99</v>
      </c>
      <c r="F57" s="69">
        <f t="shared" ref="F57" si="94">+D57+E57</f>
        <v>59982.990000000005</v>
      </c>
      <c r="G57" s="68">
        <v>59982.99</v>
      </c>
      <c r="H57" s="68">
        <v>59982.99</v>
      </c>
      <c r="I57" s="68">
        <v>59982.99</v>
      </c>
      <c r="J57" s="68">
        <v>59982.99</v>
      </c>
      <c r="K57" s="69">
        <f t="shared" ref="K57" si="95">+F57-H57</f>
        <v>0</v>
      </c>
    </row>
    <row r="58" spans="1:11" ht="25.5" x14ac:dyDescent="0.2">
      <c r="A58" s="67">
        <v>2112</v>
      </c>
      <c r="B58" s="67">
        <v>2980</v>
      </c>
      <c r="C58" s="67" t="s">
        <v>640</v>
      </c>
      <c r="D58" s="68">
        <v>20000</v>
      </c>
      <c r="E58" s="68">
        <v>120928.71</v>
      </c>
      <c r="F58" s="69">
        <f t="shared" ref="F58" si="96">+D58+E58</f>
        <v>140928.71000000002</v>
      </c>
      <c r="G58" s="68">
        <v>59247.22</v>
      </c>
      <c r="H58" s="68">
        <v>140928.71</v>
      </c>
      <c r="I58" s="68">
        <v>80707.34</v>
      </c>
      <c r="J58" s="68">
        <v>80707.34</v>
      </c>
      <c r="K58" s="69">
        <f t="shared" ref="K58" si="97">+F58-H58</f>
        <v>0</v>
      </c>
    </row>
    <row r="59" spans="1:11" x14ac:dyDescent="0.2">
      <c r="A59" s="67">
        <v>2112</v>
      </c>
      <c r="B59" s="67">
        <v>3110</v>
      </c>
      <c r="C59" s="67" t="s">
        <v>641</v>
      </c>
      <c r="D59" s="68">
        <v>850000</v>
      </c>
      <c r="E59" s="68">
        <v>720794.43</v>
      </c>
      <c r="F59" s="69">
        <f t="shared" ref="F59" si="98">+D59+E59</f>
        <v>1570794.4300000002</v>
      </c>
      <c r="G59" s="68">
        <v>1316800.3500000001</v>
      </c>
      <c r="H59" s="68">
        <v>1570794.43</v>
      </c>
      <c r="I59" s="68">
        <v>1316800.3500000001</v>
      </c>
      <c r="J59" s="68">
        <v>1316800.3500000001</v>
      </c>
      <c r="K59" s="69">
        <f t="shared" ref="K59" si="99">+F59-H59</f>
        <v>0</v>
      </c>
    </row>
    <row r="60" spans="1:11" x14ac:dyDescent="0.2">
      <c r="A60" s="67">
        <v>2112</v>
      </c>
      <c r="B60" s="67">
        <v>3120</v>
      </c>
      <c r="C60" s="67" t="s">
        <v>642</v>
      </c>
      <c r="D60" s="68">
        <v>10000</v>
      </c>
      <c r="E60" s="68">
        <v>0</v>
      </c>
      <c r="F60" s="69">
        <f t="shared" ref="F60" si="100">+D60+E60</f>
        <v>10000</v>
      </c>
      <c r="G60" s="68">
        <v>10000</v>
      </c>
      <c r="H60" s="68">
        <v>10000</v>
      </c>
      <c r="I60" s="68">
        <v>10000</v>
      </c>
      <c r="J60" s="68">
        <v>10000</v>
      </c>
      <c r="K60" s="69">
        <f t="shared" ref="K60" si="101">+F60-H60</f>
        <v>0</v>
      </c>
    </row>
    <row r="61" spans="1:11" x14ac:dyDescent="0.2">
      <c r="A61" s="67">
        <v>2112</v>
      </c>
      <c r="B61" s="67">
        <v>3130</v>
      </c>
      <c r="C61" s="67" t="s">
        <v>643</v>
      </c>
      <c r="D61" s="68">
        <v>400000</v>
      </c>
      <c r="E61" s="68">
        <v>-18078.7</v>
      </c>
      <c r="F61" s="69">
        <f t="shared" ref="F61" si="102">+D61+E61</f>
        <v>381921.3</v>
      </c>
      <c r="G61" s="68">
        <v>625728.35</v>
      </c>
      <c r="H61" s="68">
        <v>381921.3</v>
      </c>
      <c r="I61" s="68">
        <v>381921.3</v>
      </c>
      <c r="J61" s="68">
        <v>381921.3</v>
      </c>
      <c r="K61" s="69">
        <f t="shared" ref="K61" si="103">+F61-H61</f>
        <v>0</v>
      </c>
    </row>
    <row r="62" spans="1:11" ht="25.5" x14ac:dyDescent="0.2">
      <c r="A62" s="67">
        <v>2112</v>
      </c>
      <c r="B62" s="67">
        <v>3140</v>
      </c>
      <c r="C62" s="67" t="s">
        <v>644</v>
      </c>
      <c r="D62" s="68">
        <v>55000</v>
      </c>
      <c r="E62" s="68">
        <v>40000</v>
      </c>
      <c r="F62" s="69">
        <f t="shared" ref="F62" si="104">+D62+E62</f>
        <v>95000</v>
      </c>
      <c r="G62" s="68">
        <v>95000</v>
      </c>
      <c r="H62" s="68">
        <v>95000</v>
      </c>
      <c r="I62" s="68">
        <v>95000</v>
      </c>
      <c r="J62" s="68">
        <v>95000</v>
      </c>
      <c r="K62" s="69">
        <f t="shared" ref="K62" si="105">+F62-H62</f>
        <v>0</v>
      </c>
    </row>
    <row r="63" spans="1:11" ht="25.5" x14ac:dyDescent="0.2">
      <c r="A63" s="67">
        <v>2112</v>
      </c>
      <c r="B63" s="67">
        <v>3170</v>
      </c>
      <c r="C63" s="67" t="s">
        <v>645</v>
      </c>
      <c r="D63" s="68">
        <v>620000</v>
      </c>
      <c r="E63" s="68">
        <v>4162472.32</v>
      </c>
      <c r="F63" s="69">
        <f t="shared" ref="F63" si="106">+D63+E63</f>
        <v>4782472.32</v>
      </c>
      <c r="G63" s="68">
        <v>3683516.16</v>
      </c>
      <c r="H63" s="68">
        <v>4331046.87</v>
      </c>
      <c r="I63" s="68">
        <v>4331046.87</v>
      </c>
      <c r="J63" s="68">
        <v>4331046.87</v>
      </c>
      <c r="K63" s="69">
        <f t="shared" ref="K63" si="107">+F63-H63</f>
        <v>451425.45000000019</v>
      </c>
    </row>
    <row r="64" spans="1:11" ht="25.5" x14ac:dyDescent="0.2">
      <c r="A64" s="67">
        <v>2112</v>
      </c>
      <c r="B64" s="67">
        <v>3180</v>
      </c>
      <c r="C64" s="67" t="s">
        <v>646</v>
      </c>
      <c r="D64" s="68">
        <v>10000</v>
      </c>
      <c r="E64" s="68">
        <v>788.97</v>
      </c>
      <c r="F64" s="69">
        <f t="shared" ref="F64" si="108">+D64+E64</f>
        <v>10788.97</v>
      </c>
      <c r="G64" s="68">
        <v>9382.5400000000009</v>
      </c>
      <c r="H64" s="68">
        <v>10788.97</v>
      </c>
      <c r="I64" s="68">
        <v>10788.97</v>
      </c>
      <c r="J64" s="68">
        <v>10788.97</v>
      </c>
      <c r="K64" s="69">
        <f t="shared" ref="K64" si="109">+F64-H64</f>
        <v>0</v>
      </c>
    </row>
    <row r="65" spans="1:11" ht="25.5" x14ac:dyDescent="0.2">
      <c r="A65" s="67">
        <v>2112</v>
      </c>
      <c r="B65" s="67">
        <v>3220</v>
      </c>
      <c r="C65" s="67" t="s">
        <v>647</v>
      </c>
      <c r="D65" s="68">
        <v>0</v>
      </c>
      <c r="E65" s="68">
        <v>0</v>
      </c>
      <c r="F65" s="69">
        <f t="shared" ref="F65" si="110">+D65+E65</f>
        <v>0</v>
      </c>
      <c r="G65" s="68">
        <v>0</v>
      </c>
      <c r="H65" s="68">
        <v>0</v>
      </c>
      <c r="I65" s="68">
        <v>0</v>
      </c>
      <c r="J65" s="68">
        <v>0</v>
      </c>
      <c r="K65" s="69">
        <f t="shared" ref="K65" si="111">+F65-H65</f>
        <v>0</v>
      </c>
    </row>
    <row r="66" spans="1:11" ht="25.5" x14ac:dyDescent="0.2">
      <c r="A66" s="67">
        <v>2112</v>
      </c>
      <c r="B66" s="67">
        <v>3260</v>
      </c>
      <c r="C66" s="67" t="s">
        <v>648</v>
      </c>
      <c r="D66" s="68">
        <v>20000</v>
      </c>
      <c r="E66" s="68">
        <v>142858</v>
      </c>
      <c r="F66" s="69">
        <f t="shared" ref="F66" si="112">+D66+E66</f>
        <v>162858</v>
      </c>
      <c r="G66" s="68">
        <v>92858</v>
      </c>
      <c r="H66" s="68">
        <v>162858</v>
      </c>
      <c r="I66" s="68">
        <v>162858</v>
      </c>
      <c r="J66" s="68">
        <v>162858</v>
      </c>
      <c r="K66" s="69">
        <f t="shared" ref="K66" si="113">+F66-H66</f>
        <v>0</v>
      </c>
    </row>
    <row r="67" spans="1:11" ht="25.5" x14ac:dyDescent="0.2">
      <c r="A67" s="67">
        <v>2112</v>
      </c>
      <c r="B67" s="67">
        <v>3270</v>
      </c>
      <c r="C67" s="67" t="s">
        <v>649</v>
      </c>
      <c r="D67" s="68">
        <v>1200000</v>
      </c>
      <c r="E67" s="68">
        <v>274989.93</v>
      </c>
      <c r="F67" s="69">
        <f t="shared" ref="F67" si="114">+D67+E67</f>
        <v>1474989.93</v>
      </c>
      <c r="G67" s="68">
        <v>1198050.83</v>
      </c>
      <c r="H67" s="68">
        <v>1458050.83</v>
      </c>
      <c r="I67" s="68">
        <v>1458050.83</v>
      </c>
      <c r="J67" s="68">
        <v>1458050.83</v>
      </c>
      <c r="K67" s="69">
        <f t="shared" ref="K67" si="115">+F67-H67</f>
        <v>16939.09999999986</v>
      </c>
    </row>
    <row r="68" spans="1:11" ht="25.5" x14ac:dyDescent="0.2">
      <c r="A68" s="67">
        <v>2112</v>
      </c>
      <c r="B68" s="67">
        <v>3310</v>
      </c>
      <c r="C68" s="67" t="s">
        <v>650</v>
      </c>
      <c r="D68" s="68">
        <v>162000</v>
      </c>
      <c r="E68" s="68">
        <v>450996</v>
      </c>
      <c r="F68" s="69">
        <f t="shared" ref="F68" si="116">+D68+E68</f>
        <v>612996</v>
      </c>
      <c r="G68" s="68">
        <v>295320</v>
      </c>
      <c r="H68" s="68">
        <v>612996</v>
      </c>
      <c r="I68" s="68">
        <v>588636</v>
      </c>
      <c r="J68" s="68">
        <v>588636</v>
      </c>
      <c r="K68" s="69">
        <f t="shared" ref="K68" si="117">+F68-H68</f>
        <v>0</v>
      </c>
    </row>
    <row r="69" spans="1:11" ht="25.5" x14ac:dyDescent="0.2">
      <c r="A69" s="67">
        <v>2112</v>
      </c>
      <c r="B69" s="67">
        <v>3320</v>
      </c>
      <c r="C69" s="67" t="s">
        <v>651</v>
      </c>
      <c r="D69" s="68">
        <v>0</v>
      </c>
      <c r="E69" s="68">
        <v>307028.8</v>
      </c>
      <c r="F69" s="69">
        <f t="shared" ref="F69" si="118">+D69+E69</f>
        <v>307028.8</v>
      </c>
      <c r="G69" s="68">
        <v>0</v>
      </c>
      <c r="H69" s="68">
        <v>307028.8</v>
      </c>
      <c r="I69" s="68">
        <v>0</v>
      </c>
      <c r="J69" s="68">
        <v>0</v>
      </c>
      <c r="K69" s="69">
        <f t="shared" ref="K69" si="119">+F69-H69</f>
        <v>0</v>
      </c>
    </row>
    <row r="70" spans="1:11" ht="25.5" x14ac:dyDescent="0.2">
      <c r="A70" s="67">
        <v>2112</v>
      </c>
      <c r="B70" s="67">
        <v>3340</v>
      </c>
      <c r="C70" s="67" t="s">
        <v>652</v>
      </c>
      <c r="D70" s="68">
        <v>220000</v>
      </c>
      <c r="E70" s="68">
        <v>147052.43</v>
      </c>
      <c r="F70" s="69">
        <f t="shared" ref="F70" si="120">+D70+E70</f>
        <v>367052.43</v>
      </c>
      <c r="G70" s="68">
        <v>247534.75</v>
      </c>
      <c r="H70" s="68">
        <v>317052.43</v>
      </c>
      <c r="I70" s="68">
        <v>317052.43</v>
      </c>
      <c r="J70" s="68">
        <v>317052.43</v>
      </c>
      <c r="K70" s="69">
        <f t="shared" ref="K70" si="121">+F70-H70</f>
        <v>50000</v>
      </c>
    </row>
    <row r="71" spans="1:11" ht="25.5" x14ac:dyDescent="0.2">
      <c r="A71" s="67">
        <v>2112</v>
      </c>
      <c r="B71" s="67">
        <v>3360</v>
      </c>
      <c r="C71" s="67" t="s">
        <v>653</v>
      </c>
      <c r="D71" s="68">
        <v>1060000</v>
      </c>
      <c r="E71" s="68">
        <v>3051762.46</v>
      </c>
      <c r="F71" s="69">
        <f t="shared" ref="F71" si="122">+D71+E71</f>
        <v>4111762.46</v>
      </c>
      <c r="G71" s="68">
        <v>637218.32999999996</v>
      </c>
      <c r="H71" s="68">
        <v>2115422.9300000002</v>
      </c>
      <c r="I71" s="68">
        <v>2115422.9300000002</v>
      </c>
      <c r="J71" s="68">
        <v>2115422.9300000002</v>
      </c>
      <c r="K71" s="69">
        <f t="shared" ref="K71" si="123">+F71-H71</f>
        <v>1996339.5299999998</v>
      </c>
    </row>
    <row r="72" spans="1:11" ht="25.5" x14ac:dyDescent="0.2">
      <c r="A72" s="67">
        <v>2112</v>
      </c>
      <c r="B72" s="67">
        <v>3380</v>
      </c>
      <c r="C72" s="67" t="s">
        <v>654</v>
      </c>
      <c r="D72" s="68">
        <v>1073070</v>
      </c>
      <c r="E72" s="68">
        <v>527331.34</v>
      </c>
      <c r="F72" s="69">
        <f t="shared" ref="F72" si="124">+D72+E72</f>
        <v>1600401.3399999999</v>
      </c>
      <c r="G72" s="68">
        <v>1811053.23</v>
      </c>
      <c r="H72" s="68">
        <v>1552331.34</v>
      </c>
      <c r="I72" s="68">
        <v>1552331.34</v>
      </c>
      <c r="J72" s="68">
        <v>1552331.34</v>
      </c>
      <c r="K72" s="69">
        <f t="shared" ref="K72" si="125">+F72-H72</f>
        <v>48069.999999999767</v>
      </c>
    </row>
    <row r="73" spans="1:11" ht="25.5" x14ac:dyDescent="0.2">
      <c r="A73" s="67">
        <v>2112</v>
      </c>
      <c r="B73" s="67">
        <v>3390</v>
      </c>
      <c r="C73" s="67" t="s">
        <v>655</v>
      </c>
      <c r="D73" s="68">
        <v>0</v>
      </c>
      <c r="E73" s="68">
        <v>235209.73</v>
      </c>
      <c r="F73" s="69">
        <f t="shared" ref="F73" si="126">+D73+E73</f>
        <v>235209.73</v>
      </c>
      <c r="G73" s="68">
        <v>0</v>
      </c>
      <c r="H73" s="68">
        <v>230827.73</v>
      </c>
      <c r="I73" s="68">
        <v>230827.73</v>
      </c>
      <c r="J73" s="68">
        <v>230827.73</v>
      </c>
      <c r="K73" s="69">
        <f t="shared" ref="K73" si="127">+F73-H73</f>
        <v>4382</v>
      </c>
    </row>
    <row r="74" spans="1:11" ht="25.5" x14ac:dyDescent="0.2">
      <c r="A74" s="67">
        <v>2112</v>
      </c>
      <c r="B74" s="67">
        <v>3410</v>
      </c>
      <c r="C74" s="67" t="s">
        <v>656</v>
      </c>
      <c r="D74" s="68">
        <v>375000</v>
      </c>
      <c r="E74" s="68">
        <v>26304.05</v>
      </c>
      <c r="F74" s="69">
        <f t="shared" ref="F74" si="128">+D74+E74</f>
        <v>401304.05</v>
      </c>
      <c r="G74" s="68">
        <v>0</v>
      </c>
      <c r="H74" s="68">
        <v>262646.3</v>
      </c>
      <c r="I74" s="68">
        <v>262646.3</v>
      </c>
      <c r="J74" s="68">
        <v>262646.3</v>
      </c>
      <c r="K74" s="69">
        <f t="shared" ref="K74" si="129">+F74-H74</f>
        <v>138657.75</v>
      </c>
    </row>
    <row r="75" spans="1:11" ht="25.5" x14ac:dyDescent="0.2">
      <c r="A75" s="67">
        <v>2112</v>
      </c>
      <c r="B75" s="67">
        <v>3440</v>
      </c>
      <c r="C75" s="67" t="s">
        <v>657</v>
      </c>
      <c r="D75" s="68">
        <v>850000</v>
      </c>
      <c r="E75" s="68">
        <v>0</v>
      </c>
      <c r="F75" s="69">
        <f t="shared" ref="F75" si="130">+D75+E75</f>
        <v>850000</v>
      </c>
      <c r="G75" s="68">
        <v>850000</v>
      </c>
      <c r="H75" s="68">
        <v>850000</v>
      </c>
      <c r="I75" s="68">
        <v>850000</v>
      </c>
      <c r="J75" s="68">
        <v>850000</v>
      </c>
      <c r="K75" s="69">
        <f t="shared" ref="K75" si="131">+F75-H75</f>
        <v>0</v>
      </c>
    </row>
    <row r="76" spans="1:11" ht="25.5" x14ac:dyDescent="0.2">
      <c r="A76" s="67">
        <v>2112</v>
      </c>
      <c r="B76" s="67">
        <v>3450</v>
      </c>
      <c r="C76" s="67" t="s">
        <v>658</v>
      </c>
      <c r="D76" s="68">
        <v>200000</v>
      </c>
      <c r="E76" s="68">
        <v>235611.08</v>
      </c>
      <c r="F76" s="69">
        <f t="shared" ref="F76" si="132">+D76+E76</f>
        <v>435611.07999999996</v>
      </c>
      <c r="G76" s="68">
        <v>266218.59999999998</v>
      </c>
      <c r="H76" s="68">
        <v>435611.08</v>
      </c>
      <c r="I76" s="68">
        <v>435611.08</v>
      </c>
      <c r="J76" s="68">
        <v>435611.08</v>
      </c>
      <c r="K76" s="69">
        <f t="shared" ref="K76" si="133">+F76-H76</f>
        <v>0</v>
      </c>
    </row>
    <row r="77" spans="1:11" x14ac:dyDescent="0.2">
      <c r="A77" s="67">
        <v>2112</v>
      </c>
      <c r="B77" s="67">
        <v>3470</v>
      </c>
      <c r="C77" s="67" t="s">
        <v>659</v>
      </c>
      <c r="D77" s="68">
        <v>0</v>
      </c>
      <c r="E77" s="68">
        <v>12320</v>
      </c>
      <c r="F77" s="69">
        <f t="shared" ref="F77" si="134">+D77+E77</f>
        <v>12320</v>
      </c>
      <c r="G77" s="68">
        <v>6160</v>
      </c>
      <c r="H77" s="68">
        <v>12320</v>
      </c>
      <c r="I77" s="68">
        <v>12320</v>
      </c>
      <c r="J77" s="68">
        <v>12320</v>
      </c>
      <c r="K77" s="69">
        <f t="shared" ref="K77" si="135">+F77-H77</f>
        <v>0</v>
      </c>
    </row>
    <row r="78" spans="1:11" ht="25.5" x14ac:dyDescent="0.2">
      <c r="A78" s="67">
        <v>2112</v>
      </c>
      <c r="B78" s="67">
        <v>3490</v>
      </c>
      <c r="C78" s="67" t="s">
        <v>660</v>
      </c>
      <c r="D78" s="68">
        <v>65000</v>
      </c>
      <c r="E78" s="68">
        <v>3400.49</v>
      </c>
      <c r="F78" s="69">
        <f t="shared" ref="F78" si="136">+D78+E78</f>
        <v>68400.490000000005</v>
      </c>
      <c r="G78" s="68">
        <v>57772.45</v>
      </c>
      <c r="H78" s="68">
        <v>68400.490000000005</v>
      </c>
      <c r="I78" s="68">
        <v>68400.490000000005</v>
      </c>
      <c r="J78" s="68">
        <v>68400.490000000005</v>
      </c>
      <c r="K78" s="69">
        <f t="shared" ref="K78" si="137">+F78-H78</f>
        <v>0</v>
      </c>
    </row>
    <row r="79" spans="1:11" ht="25.5" x14ac:dyDescent="0.2">
      <c r="A79" s="67">
        <v>2112</v>
      </c>
      <c r="B79" s="67">
        <v>3510</v>
      </c>
      <c r="C79" s="67" t="s">
        <v>661</v>
      </c>
      <c r="D79" s="68">
        <v>4902053.0999999996</v>
      </c>
      <c r="E79" s="68">
        <v>3073099.92</v>
      </c>
      <c r="F79" s="69">
        <f t="shared" ref="F79" si="138">+D79+E79</f>
        <v>7975153.0199999996</v>
      </c>
      <c r="G79" s="68">
        <v>5454482.7000000002</v>
      </c>
      <c r="H79" s="68">
        <v>7438290.6100000003</v>
      </c>
      <c r="I79" s="68">
        <v>5781607.8899999997</v>
      </c>
      <c r="J79" s="68">
        <v>5781607.8899999997</v>
      </c>
      <c r="K79" s="69">
        <f t="shared" ref="K79" si="139">+F79-H79</f>
        <v>536862.40999999922</v>
      </c>
    </row>
    <row r="80" spans="1:11" ht="25.5" x14ac:dyDescent="0.2">
      <c r="A80" s="67">
        <v>2112</v>
      </c>
      <c r="B80" s="67">
        <v>3520</v>
      </c>
      <c r="C80" s="67" t="s">
        <v>662</v>
      </c>
      <c r="D80" s="68">
        <v>250000</v>
      </c>
      <c r="E80" s="68">
        <v>-2225.86</v>
      </c>
      <c r="F80" s="69">
        <f t="shared" ref="F80" si="140">+D80+E80</f>
        <v>247774.14</v>
      </c>
      <c r="G80" s="68">
        <v>247774.14</v>
      </c>
      <c r="H80" s="68">
        <v>247774.14</v>
      </c>
      <c r="I80" s="68">
        <v>247774.14</v>
      </c>
      <c r="J80" s="68">
        <v>247774.14</v>
      </c>
      <c r="K80" s="69">
        <f t="shared" ref="K80" si="141">+F80-H80</f>
        <v>0</v>
      </c>
    </row>
    <row r="81" spans="1:11" ht="25.5" x14ac:dyDescent="0.2">
      <c r="A81" s="67">
        <v>2112</v>
      </c>
      <c r="B81" s="67">
        <v>3530</v>
      </c>
      <c r="C81" s="67" t="s">
        <v>663</v>
      </c>
      <c r="D81" s="68">
        <v>5000</v>
      </c>
      <c r="E81" s="68">
        <v>249149.68</v>
      </c>
      <c r="F81" s="69">
        <f t="shared" ref="F81" si="142">+D81+E81</f>
        <v>254149.68</v>
      </c>
      <c r="G81" s="68">
        <v>254149.68</v>
      </c>
      <c r="H81" s="68">
        <v>254149.68</v>
      </c>
      <c r="I81" s="68">
        <v>254149.68</v>
      </c>
      <c r="J81" s="68">
        <v>254149.68</v>
      </c>
      <c r="K81" s="69">
        <f t="shared" ref="K81" si="143">+F81-H81</f>
        <v>0</v>
      </c>
    </row>
    <row r="82" spans="1:11" ht="25.5" x14ac:dyDescent="0.2">
      <c r="A82" s="67">
        <v>2112</v>
      </c>
      <c r="B82" s="67">
        <v>3550</v>
      </c>
      <c r="C82" s="67" t="s">
        <v>664</v>
      </c>
      <c r="D82" s="68">
        <v>100000</v>
      </c>
      <c r="E82" s="68">
        <v>120572.29</v>
      </c>
      <c r="F82" s="69">
        <f t="shared" ref="F82" si="144">+D82+E82</f>
        <v>220572.28999999998</v>
      </c>
      <c r="G82" s="68">
        <v>220572.29</v>
      </c>
      <c r="H82" s="68">
        <v>220572.29</v>
      </c>
      <c r="I82" s="68">
        <v>220572.29</v>
      </c>
      <c r="J82" s="68">
        <v>220572.29</v>
      </c>
      <c r="K82" s="69">
        <f t="shared" ref="K82" si="145">+F82-H82</f>
        <v>0</v>
      </c>
    </row>
    <row r="83" spans="1:11" ht="25.5" x14ac:dyDescent="0.2">
      <c r="A83" s="67">
        <v>2112</v>
      </c>
      <c r="B83" s="67">
        <v>3570</v>
      </c>
      <c r="C83" s="67" t="s">
        <v>665</v>
      </c>
      <c r="D83" s="68">
        <v>70000</v>
      </c>
      <c r="E83" s="68">
        <v>212057.59</v>
      </c>
      <c r="F83" s="69">
        <f t="shared" ref="F83" si="146">+D83+E83</f>
        <v>282057.58999999997</v>
      </c>
      <c r="G83" s="68">
        <v>229189.07</v>
      </c>
      <c r="H83" s="68">
        <v>282057.59000000003</v>
      </c>
      <c r="I83" s="68">
        <v>282057.59000000003</v>
      </c>
      <c r="J83" s="68">
        <v>282057.59000000003</v>
      </c>
      <c r="K83" s="69">
        <f t="shared" ref="K83" si="147">+F83-H83</f>
        <v>0</v>
      </c>
    </row>
    <row r="84" spans="1:11" ht="25.5" x14ac:dyDescent="0.2">
      <c r="A84" s="67">
        <v>2112</v>
      </c>
      <c r="B84" s="67">
        <v>3580</v>
      </c>
      <c r="C84" s="67" t="s">
        <v>666</v>
      </c>
      <c r="D84" s="68">
        <v>1200000</v>
      </c>
      <c r="E84" s="68">
        <v>1054328.17</v>
      </c>
      <c r="F84" s="69">
        <f t="shared" ref="F84" si="148">+D84+E84</f>
        <v>2254328.17</v>
      </c>
      <c r="G84" s="68">
        <v>2319230.9</v>
      </c>
      <c r="H84" s="68">
        <v>2254328.17</v>
      </c>
      <c r="I84" s="68">
        <v>2225012.8199999998</v>
      </c>
      <c r="J84" s="68">
        <v>2225012.8199999998</v>
      </c>
      <c r="K84" s="69">
        <f t="shared" ref="K84" si="149">+F84-H84</f>
        <v>0</v>
      </c>
    </row>
    <row r="85" spans="1:11" ht="25.5" x14ac:dyDescent="0.2">
      <c r="A85" s="67">
        <v>2112</v>
      </c>
      <c r="B85" s="67">
        <v>3611</v>
      </c>
      <c r="C85" s="67" t="s">
        <v>667</v>
      </c>
      <c r="D85" s="68">
        <v>80000</v>
      </c>
      <c r="E85" s="68">
        <v>40108.46</v>
      </c>
      <c r="F85" s="69">
        <f t="shared" ref="F85" si="150">+D85+E85</f>
        <v>120108.45999999999</v>
      </c>
      <c r="G85" s="68">
        <v>120108.46</v>
      </c>
      <c r="H85" s="68">
        <v>120108.46</v>
      </c>
      <c r="I85" s="68">
        <v>120108.46</v>
      </c>
      <c r="J85" s="68">
        <v>120108.46</v>
      </c>
      <c r="K85" s="69">
        <f t="shared" ref="K85" si="151">+F85-H85</f>
        <v>0</v>
      </c>
    </row>
    <row r="86" spans="1:11" ht="25.5" x14ac:dyDescent="0.2">
      <c r="A86" s="67">
        <v>2112</v>
      </c>
      <c r="B86" s="67">
        <v>3612</v>
      </c>
      <c r="C86" s="67" t="s">
        <v>668</v>
      </c>
      <c r="D86" s="68">
        <v>135000</v>
      </c>
      <c r="E86" s="68">
        <v>34585.199999999997</v>
      </c>
      <c r="F86" s="69">
        <f t="shared" ref="F86" si="152">+D86+E86</f>
        <v>169585.2</v>
      </c>
      <c r="G86" s="68">
        <v>109585.2</v>
      </c>
      <c r="H86" s="68">
        <v>169585.2</v>
      </c>
      <c r="I86" s="68">
        <v>169585.2</v>
      </c>
      <c r="J86" s="68">
        <v>169585.2</v>
      </c>
      <c r="K86" s="69">
        <f t="shared" ref="K86" si="153">+F86-H86</f>
        <v>0</v>
      </c>
    </row>
    <row r="87" spans="1:11" ht="25.5" x14ac:dyDescent="0.2">
      <c r="A87" s="67">
        <v>2112</v>
      </c>
      <c r="B87" s="67">
        <v>3630</v>
      </c>
      <c r="C87" s="67" t="s">
        <v>669</v>
      </c>
      <c r="D87" s="68">
        <v>20000</v>
      </c>
      <c r="E87" s="68">
        <v>19904</v>
      </c>
      <c r="F87" s="69">
        <f t="shared" ref="F87" si="154">+D87+E87</f>
        <v>39904</v>
      </c>
      <c r="G87" s="68">
        <v>20764</v>
      </c>
      <c r="H87" s="68">
        <v>39904</v>
      </c>
      <c r="I87" s="68">
        <v>39904</v>
      </c>
      <c r="J87" s="68">
        <v>39904</v>
      </c>
      <c r="K87" s="69">
        <f t="shared" ref="K87" si="155">+F87-H87</f>
        <v>0</v>
      </c>
    </row>
    <row r="88" spans="1:11" ht="25.5" x14ac:dyDescent="0.2">
      <c r="A88" s="67">
        <v>2112</v>
      </c>
      <c r="B88" s="67">
        <v>3650</v>
      </c>
      <c r="C88" s="67" t="s">
        <v>670</v>
      </c>
      <c r="D88" s="68">
        <v>20000</v>
      </c>
      <c r="E88" s="68">
        <v>20000</v>
      </c>
      <c r="F88" s="69">
        <f t="shared" ref="F88" si="156">+D88+E88</f>
        <v>40000</v>
      </c>
      <c r="G88" s="68">
        <v>40000</v>
      </c>
      <c r="H88" s="68">
        <v>40000</v>
      </c>
      <c r="I88" s="68">
        <v>40000</v>
      </c>
      <c r="J88" s="68">
        <v>40000</v>
      </c>
      <c r="K88" s="69">
        <f t="shared" ref="K88" si="157">+F88-H88</f>
        <v>0</v>
      </c>
    </row>
    <row r="89" spans="1:11" ht="25.5" x14ac:dyDescent="0.2">
      <c r="A89" s="67">
        <v>2112</v>
      </c>
      <c r="B89" s="67">
        <v>3660</v>
      </c>
      <c r="C89" s="67" t="s">
        <v>671</v>
      </c>
      <c r="D89" s="68">
        <v>25000</v>
      </c>
      <c r="E89" s="68">
        <v>49450</v>
      </c>
      <c r="F89" s="69">
        <f t="shared" ref="F89" si="158">+D89+E89</f>
        <v>74450</v>
      </c>
      <c r="G89" s="68">
        <v>59370</v>
      </c>
      <c r="H89" s="68">
        <v>74450</v>
      </c>
      <c r="I89" s="68">
        <v>74450</v>
      </c>
      <c r="J89" s="68">
        <v>74450</v>
      </c>
      <c r="K89" s="69">
        <f t="shared" ref="K89" si="159">+F89-H89</f>
        <v>0</v>
      </c>
    </row>
    <row r="90" spans="1:11" x14ac:dyDescent="0.2">
      <c r="A90" s="67">
        <v>2112</v>
      </c>
      <c r="B90" s="67">
        <v>3710</v>
      </c>
      <c r="C90" s="67" t="s">
        <v>672</v>
      </c>
      <c r="D90" s="68">
        <v>55000</v>
      </c>
      <c r="E90" s="68">
        <v>-40577.71</v>
      </c>
      <c r="F90" s="69">
        <f t="shared" ref="F90" si="160">+D90+E90</f>
        <v>14422.29</v>
      </c>
      <c r="G90" s="68">
        <v>0</v>
      </c>
      <c r="H90" s="68">
        <v>14422.29</v>
      </c>
      <c r="I90" s="68">
        <v>14422.29</v>
      </c>
      <c r="J90" s="68">
        <v>14422.29</v>
      </c>
      <c r="K90" s="69">
        <f t="shared" ref="K90" si="161">+F90-H90</f>
        <v>0</v>
      </c>
    </row>
    <row r="91" spans="1:11" x14ac:dyDescent="0.2">
      <c r="A91" s="67">
        <v>2112</v>
      </c>
      <c r="B91" s="67">
        <v>3720</v>
      </c>
      <c r="C91" s="67" t="s">
        <v>673</v>
      </c>
      <c r="D91" s="68">
        <v>200000</v>
      </c>
      <c r="E91" s="68">
        <v>-81972.11</v>
      </c>
      <c r="F91" s="69">
        <f t="shared" ref="F91" si="162">+D91+E91</f>
        <v>118027.89</v>
      </c>
      <c r="G91" s="68">
        <v>30048</v>
      </c>
      <c r="H91" s="68">
        <v>118027.89</v>
      </c>
      <c r="I91" s="68">
        <v>118027.89</v>
      </c>
      <c r="J91" s="68">
        <v>118027.89</v>
      </c>
      <c r="K91" s="69">
        <f t="shared" ref="K91" si="163">+F91-H91</f>
        <v>0</v>
      </c>
    </row>
    <row r="92" spans="1:11" x14ac:dyDescent="0.2">
      <c r="A92" s="67">
        <v>2112</v>
      </c>
      <c r="B92" s="67">
        <v>3750</v>
      </c>
      <c r="C92" s="67" t="s">
        <v>674</v>
      </c>
      <c r="D92" s="68">
        <v>235000</v>
      </c>
      <c r="E92" s="68">
        <v>-138749.42000000001</v>
      </c>
      <c r="F92" s="69">
        <f t="shared" ref="F92" si="164">+D92+E92</f>
        <v>96250.579999999987</v>
      </c>
      <c r="G92" s="68">
        <v>27435.74</v>
      </c>
      <c r="H92" s="68">
        <v>96250.58</v>
      </c>
      <c r="I92" s="68">
        <v>96250.58</v>
      </c>
      <c r="J92" s="68">
        <v>96250.58</v>
      </c>
      <c r="K92" s="69">
        <f t="shared" ref="K92" si="165">+F92-H92</f>
        <v>0</v>
      </c>
    </row>
    <row r="93" spans="1:11" ht="25.5" x14ac:dyDescent="0.2">
      <c r="A93" s="67">
        <v>2112</v>
      </c>
      <c r="B93" s="67">
        <v>3760</v>
      </c>
      <c r="C93" s="67" t="s">
        <v>675</v>
      </c>
      <c r="D93" s="68">
        <v>328090</v>
      </c>
      <c r="E93" s="68">
        <v>20000</v>
      </c>
      <c r="F93" s="69">
        <f t="shared" ref="F93" si="166">+D93+E93</f>
        <v>348090</v>
      </c>
      <c r="G93" s="68">
        <v>0</v>
      </c>
      <c r="H93" s="68">
        <v>0</v>
      </c>
      <c r="I93" s="68">
        <v>0</v>
      </c>
      <c r="J93" s="68">
        <v>0</v>
      </c>
      <c r="K93" s="69">
        <f t="shared" ref="K93" si="167">+F93-H93</f>
        <v>348090</v>
      </c>
    </row>
    <row r="94" spans="1:11" ht="25.5" x14ac:dyDescent="0.2">
      <c r="A94" s="67">
        <v>2112</v>
      </c>
      <c r="B94" s="67">
        <v>3790</v>
      </c>
      <c r="C94" s="67" t="s">
        <v>676</v>
      </c>
      <c r="D94" s="68">
        <v>2491.66</v>
      </c>
      <c r="E94" s="68">
        <v>-1346.66</v>
      </c>
      <c r="F94" s="69">
        <f t="shared" ref="F94" si="168">+D94+E94</f>
        <v>1144.9999999999998</v>
      </c>
      <c r="G94" s="68">
        <v>580</v>
      </c>
      <c r="H94" s="68">
        <v>1145</v>
      </c>
      <c r="I94" s="68">
        <v>1145</v>
      </c>
      <c r="J94" s="68">
        <v>1145</v>
      </c>
      <c r="K94" s="69">
        <f t="shared" ref="K94" si="169">+F94-H94</f>
        <v>0</v>
      </c>
    </row>
    <row r="95" spans="1:11" ht="25.5" x14ac:dyDescent="0.2">
      <c r="A95" s="67">
        <v>2112</v>
      </c>
      <c r="B95" s="67">
        <v>3820</v>
      </c>
      <c r="C95" s="67" t="s">
        <v>677</v>
      </c>
      <c r="D95" s="68">
        <v>745000</v>
      </c>
      <c r="E95" s="68">
        <v>-277123.43</v>
      </c>
      <c r="F95" s="69">
        <f t="shared" ref="F95" si="170">+D95+E95</f>
        <v>467876.57</v>
      </c>
      <c r="G95" s="68">
        <v>412347.64</v>
      </c>
      <c r="H95" s="68">
        <v>467876.5</v>
      </c>
      <c r="I95" s="68">
        <v>467876.5</v>
      </c>
      <c r="J95" s="68">
        <v>467876.5</v>
      </c>
      <c r="K95" s="69">
        <f t="shared" ref="K95" si="171">+F95-H95</f>
        <v>7.0000000006984919E-2</v>
      </c>
    </row>
    <row r="96" spans="1:11" ht="25.5" x14ac:dyDescent="0.2">
      <c r="A96" s="67">
        <v>2112</v>
      </c>
      <c r="B96" s="67">
        <v>3830</v>
      </c>
      <c r="C96" s="67" t="s">
        <v>678</v>
      </c>
      <c r="D96" s="68">
        <v>1570200</v>
      </c>
      <c r="E96" s="68">
        <v>2338431.41</v>
      </c>
      <c r="F96" s="69">
        <f t="shared" ref="F96" si="172">+D96+E96</f>
        <v>3908631.41</v>
      </c>
      <c r="G96" s="68">
        <v>729733.37</v>
      </c>
      <c r="H96" s="68">
        <v>1958609.71</v>
      </c>
      <c r="I96" s="68">
        <v>1958609.71</v>
      </c>
      <c r="J96" s="68">
        <v>1958609.71</v>
      </c>
      <c r="K96" s="69">
        <f t="shared" ref="K96" si="173">+F96-H96</f>
        <v>1950021.7000000002</v>
      </c>
    </row>
    <row r="97" spans="1:11" ht="25.5" x14ac:dyDescent="0.2">
      <c r="A97" s="67">
        <v>2112</v>
      </c>
      <c r="B97" s="67">
        <v>3850</v>
      </c>
      <c r="C97" s="67" t="s">
        <v>679</v>
      </c>
      <c r="D97" s="68">
        <v>11200</v>
      </c>
      <c r="E97" s="68">
        <v>-6300</v>
      </c>
      <c r="F97" s="69">
        <f t="shared" ref="F97" si="174">+D97+E97</f>
        <v>4900</v>
      </c>
      <c r="G97" s="68">
        <v>0</v>
      </c>
      <c r="H97" s="68">
        <v>4900</v>
      </c>
      <c r="I97" s="68">
        <v>4900</v>
      </c>
      <c r="J97" s="68">
        <v>4900</v>
      </c>
      <c r="K97" s="69">
        <f t="shared" ref="K97" si="175">+F97-H97</f>
        <v>0</v>
      </c>
    </row>
    <row r="98" spans="1:11" ht="25.5" x14ac:dyDescent="0.2">
      <c r="A98" s="67">
        <v>2112</v>
      </c>
      <c r="B98" s="67">
        <v>3920</v>
      </c>
      <c r="C98" s="67" t="s">
        <v>680</v>
      </c>
      <c r="D98" s="68">
        <v>10000</v>
      </c>
      <c r="E98" s="68">
        <v>14920.28</v>
      </c>
      <c r="F98" s="69">
        <f t="shared" ref="F98" si="176">+D98+E98</f>
        <v>24920.28</v>
      </c>
      <c r="G98" s="68">
        <v>21891.279999999999</v>
      </c>
      <c r="H98" s="68">
        <v>24920.28</v>
      </c>
      <c r="I98" s="68">
        <v>24920.28</v>
      </c>
      <c r="J98" s="68">
        <v>24920.28</v>
      </c>
      <c r="K98" s="69">
        <f t="shared" ref="K98" si="177">+F98-H98</f>
        <v>0</v>
      </c>
    </row>
    <row r="99" spans="1:11" ht="25.5" x14ac:dyDescent="0.2">
      <c r="A99" s="67">
        <v>2112</v>
      </c>
      <c r="B99" s="67">
        <v>3990</v>
      </c>
      <c r="C99" s="67" t="s">
        <v>681</v>
      </c>
      <c r="D99" s="68">
        <v>0</v>
      </c>
      <c r="E99" s="68">
        <v>71228.899999999994</v>
      </c>
      <c r="F99" s="69">
        <f t="shared" ref="F99" si="178">+D99+E99</f>
        <v>71228.899999999994</v>
      </c>
      <c r="G99" s="68">
        <v>0</v>
      </c>
      <c r="H99" s="68">
        <v>61676.73</v>
      </c>
      <c r="I99" s="68">
        <v>61676.73</v>
      </c>
      <c r="J99" s="68">
        <v>61676.73</v>
      </c>
      <c r="K99" s="69">
        <f t="shared" ref="K99" si="179">+F99-H99</f>
        <v>9552.169999999991</v>
      </c>
    </row>
    <row r="100" spans="1:11" ht="25.5" x14ac:dyDescent="0.2">
      <c r="A100" s="67">
        <v>21322</v>
      </c>
      <c r="B100" s="67">
        <v>3210</v>
      </c>
      <c r="C100" s="67" t="s">
        <v>682</v>
      </c>
      <c r="D100" s="68">
        <v>0</v>
      </c>
      <c r="E100" s="68">
        <v>45035.05</v>
      </c>
      <c r="F100" s="69">
        <f t="shared" ref="F100" si="180">+D100+E100</f>
        <v>45035.05</v>
      </c>
      <c r="G100" s="68">
        <v>18764.599999999999</v>
      </c>
      <c r="H100" s="68">
        <v>45035.05</v>
      </c>
      <c r="I100" s="68">
        <v>45035.05</v>
      </c>
      <c r="J100" s="68">
        <v>45035.05</v>
      </c>
      <c r="K100" s="69">
        <f t="shared" ref="K100" si="181">+F100-H100</f>
        <v>0</v>
      </c>
    </row>
    <row r="101" spans="1:11" ht="25.5" x14ac:dyDescent="0.2">
      <c r="A101" s="67">
        <v>21512</v>
      </c>
      <c r="B101" s="67">
        <v>4420</v>
      </c>
      <c r="C101" s="67" t="s">
        <v>683</v>
      </c>
      <c r="D101" s="68">
        <v>1900000</v>
      </c>
      <c r="E101" s="68">
        <v>1755904.26</v>
      </c>
      <c r="F101" s="69">
        <f t="shared" ref="F101" si="182">+D101+E101</f>
        <v>3655904.26</v>
      </c>
      <c r="G101" s="68">
        <v>706500</v>
      </c>
      <c r="H101" s="68">
        <v>3590439.53</v>
      </c>
      <c r="I101" s="68">
        <v>3590439.53</v>
      </c>
      <c r="J101" s="68">
        <v>3590439.53</v>
      </c>
      <c r="K101" s="69">
        <f t="shared" ref="K101" si="183">+F101-H101</f>
        <v>65464.729999999981</v>
      </c>
    </row>
    <row r="102" spans="1:11" ht="25.5" x14ac:dyDescent="0.2">
      <c r="A102" s="67">
        <v>21513</v>
      </c>
      <c r="B102" s="67">
        <v>4440</v>
      </c>
      <c r="C102" s="67" t="s">
        <v>684</v>
      </c>
      <c r="D102" s="68">
        <v>0</v>
      </c>
      <c r="E102" s="68">
        <v>30550</v>
      </c>
      <c r="F102" s="69">
        <f t="shared" ref="F102" si="184">+D102+E102</f>
        <v>30550</v>
      </c>
      <c r="G102" s="68">
        <v>0</v>
      </c>
      <c r="H102" s="68">
        <v>9300</v>
      </c>
      <c r="I102" s="68">
        <v>9300</v>
      </c>
      <c r="J102" s="68">
        <v>9300</v>
      </c>
      <c r="K102" s="69">
        <f t="shared" ref="K102" si="185">+F102-H102</f>
        <v>21250</v>
      </c>
    </row>
    <row r="103" spans="1:11" ht="25.5" x14ac:dyDescent="0.2">
      <c r="A103" s="67">
        <v>215226</v>
      </c>
      <c r="B103" s="67">
        <v>7930</v>
      </c>
      <c r="C103" s="67" t="s">
        <v>685</v>
      </c>
      <c r="D103" s="68">
        <v>0</v>
      </c>
      <c r="E103" s="68">
        <v>0</v>
      </c>
      <c r="F103" s="69">
        <f t="shared" ref="F103" si="186">+D103+E103</f>
        <v>0</v>
      </c>
      <c r="G103" s="68">
        <v>0</v>
      </c>
      <c r="H103" s="68">
        <v>0</v>
      </c>
      <c r="I103" s="68">
        <v>0</v>
      </c>
      <c r="J103" s="68">
        <v>0</v>
      </c>
      <c r="K103" s="69">
        <f t="shared" ref="K103" si="187">+F103-H103</f>
        <v>0</v>
      </c>
    </row>
    <row r="104" spans="1:11" x14ac:dyDescent="0.2">
      <c r="A104" s="67"/>
      <c r="B104" s="67"/>
      <c r="C104" s="67"/>
      <c r="D104" s="68"/>
      <c r="E104" s="68"/>
      <c r="F104" s="69">
        <f t="shared" si="3"/>
        <v>0</v>
      </c>
      <c r="G104" s="68"/>
      <c r="H104" s="68"/>
      <c r="I104" s="68"/>
      <c r="J104" s="68"/>
      <c r="K104" s="69">
        <f t="shared" si="1"/>
        <v>0</v>
      </c>
    </row>
    <row r="105" spans="1:11" x14ac:dyDescent="0.2">
      <c r="A105" s="9">
        <v>2.2000000000000002</v>
      </c>
      <c r="B105" s="80" t="s">
        <v>132</v>
      </c>
      <c r="C105" s="80"/>
      <c r="D105" s="10">
        <f>SUM(D106:D118)</f>
        <v>1750000</v>
      </c>
      <c r="E105" s="10">
        <f t="shared" ref="E105:J105" si="188">SUM(E106:E118)</f>
        <v>29309587.599999998</v>
      </c>
      <c r="F105" s="10">
        <f t="shared" si="188"/>
        <v>31059587.599999998</v>
      </c>
      <c r="G105" s="10">
        <f t="shared" si="188"/>
        <v>6015124.9299999997</v>
      </c>
      <c r="H105" s="10">
        <f t="shared" si="188"/>
        <v>30080014.600000005</v>
      </c>
      <c r="I105" s="10">
        <f t="shared" si="188"/>
        <v>30080014.600000005</v>
      </c>
      <c r="J105" s="10">
        <f t="shared" si="188"/>
        <v>30080014.600000005</v>
      </c>
      <c r="K105" s="10">
        <f t="shared" si="1"/>
        <v>979572.99999999255</v>
      </c>
    </row>
    <row r="106" spans="1:11" ht="25.5" x14ac:dyDescent="0.2">
      <c r="A106" s="67">
        <v>221</v>
      </c>
      <c r="B106" s="67">
        <v>6220</v>
      </c>
      <c r="C106" s="67" t="s">
        <v>686</v>
      </c>
      <c r="D106" s="68">
        <v>0</v>
      </c>
      <c r="E106" s="68">
        <v>26107034.23</v>
      </c>
      <c r="F106" s="69">
        <f t="shared" ref="F106:F118" si="189">+D106+E106</f>
        <v>26107034.23</v>
      </c>
      <c r="G106" s="68">
        <v>2592563.83</v>
      </c>
      <c r="H106" s="68">
        <v>26107034.23</v>
      </c>
      <c r="I106" s="68">
        <v>26107034.23</v>
      </c>
      <c r="J106" s="68">
        <v>26107034.23</v>
      </c>
      <c r="K106" s="69">
        <f t="shared" si="1"/>
        <v>0</v>
      </c>
    </row>
    <row r="107" spans="1:11" x14ac:dyDescent="0.2">
      <c r="A107" s="67">
        <v>22221</v>
      </c>
      <c r="B107" s="67">
        <v>5410</v>
      </c>
      <c r="C107" s="67" t="s">
        <v>687</v>
      </c>
      <c r="D107" s="68">
        <v>0</v>
      </c>
      <c r="E107" s="68">
        <v>353400</v>
      </c>
      <c r="F107" s="69">
        <f t="shared" ref="F107" si="190">+D107+E107</f>
        <v>353400</v>
      </c>
      <c r="G107" s="68">
        <v>0</v>
      </c>
      <c r="H107" s="68">
        <v>353400</v>
      </c>
      <c r="I107" s="68">
        <v>353400</v>
      </c>
      <c r="J107" s="68">
        <v>353400</v>
      </c>
      <c r="K107" s="69">
        <f t="shared" ref="K107" si="191">+F107-H107</f>
        <v>0</v>
      </c>
    </row>
    <row r="108" spans="1:11" ht="38.25" x14ac:dyDescent="0.2">
      <c r="A108" s="67">
        <v>22222</v>
      </c>
      <c r="B108" s="67">
        <v>5150</v>
      </c>
      <c r="C108" s="67" t="s">
        <v>688</v>
      </c>
      <c r="D108" s="68">
        <v>700000</v>
      </c>
      <c r="E108" s="68">
        <v>1644793.42</v>
      </c>
      <c r="F108" s="69">
        <f t="shared" ref="F108" si="192">+D108+E108</f>
        <v>2344793.42</v>
      </c>
      <c r="G108" s="68">
        <v>1852666.85</v>
      </c>
      <c r="H108" s="68">
        <v>1689250.66</v>
      </c>
      <c r="I108" s="68">
        <v>1689250.66</v>
      </c>
      <c r="J108" s="68">
        <v>1689250.66</v>
      </c>
      <c r="K108" s="69">
        <f t="shared" ref="K108" si="193">+F108-H108</f>
        <v>655542.76</v>
      </c>
    </row>
    <row r="109" spans="1:11" ht="25.5" x14ac:dyDescent="0.2">
      <c r="A109" s="67">
        <v>22223</v>
      </c>
      <c r="B109" s="67">
        <v>5110</v>
      </c>
      <c r="C109" s="67" t="s">
        <v>689</v>
      </c>
      <c r="D109" s="68">
        <v>400000</v>
      </c>
      <c r="E109" s="68">
        <v>-155055</v>
      </c>
      <c r="F109" s="69">
        <f t="shared" ref="F109" si="194">+D109+E109</f>
        <v>244945</v>
      </c>
      <c r="G109" s="68">
        <v>127373.8</v>
      </c>
      <c r="H109" s="68">
        <v>242445.8</v>
      </c>
      <c r="I109" s="68">
        <v>242445.8</v>
      </c>
      <c r="J109" s="68">
        <v>242445.8</v>
      </c>
      <c r="K109" s="69">
        <f t="shared" ref="K109" si="195">+F109-H109</f>
        <v>2499.2000000000116</v>
      </c>
    </row>
    <row r="110" spans="1:11" ht="25.5" x14ac:dyDescent="0.2">
      <c r="A110" s="67">
        <v>22223</v>
      </c>
      <c r="B110" s="67">
        <v>5190</v>
      </c>
      <c r="C110" s="67" t="s">
        <v>690</v>
      </c>
      <c r="D110" s="68">
        <v>0</v>
      </c>
      <c r="E110" s="68">
        <v>133457.24</v>
      </c>
      <c r="F110" s="69">
        <f t="shared" ref="F110" si="196">+D110+E110</f>
        <v>133457.24</v>
      </c>
      <c r="G110" s="68">
        <v>275614.39</v>
      </c>
      <c r="H110" s="68">
        <v>70614.39</v>
      </c>
      <c r="I110" s="68">
        <v>70614.39</v>
      </c>
      <c r="J110" s="68">
        <v>70614.39</v>
      </c>
      <c r="K110" s="69">
        <f t="shared" ref="K110" si="197">+F110-H110</f>
        <v>62842.849999999991</v>
      </c>
    </row>
    <row r="111" spans="1:11" ht="25.5" x14ac:dyDescent="0.2">
      <c r="A111" s="67">
        <v>22223</v>
      </c>
      <c r="B111" s="67">
        <v>5210</v>
      </c>
      <c r="C111" s="67" t="s">
        <v>691</v>
      </c>
      <c r="D111" s="68">
        <v>500000</v>
      </c>
      <c r="E111" s="68">
        <v>-192500</v>
      </c>
      <c r="F111" s="69">
        <f t="shared" ref="F111" si="198">+D111+E111</f>
        <v>307500</v>
      </c>
      <c r="G111" s="68">
        <v>574977.15</v>
      </c>
      <c r="H111" s="68">
        <v>299600</v>
      </c>
      <c r="I111" s="68">
        <v>299600</v>
      </c>
      <c r="J111" s="68">
        <v>299600</v>
      </c>
      <c r="K111" s="69">
        <f t="shared" ref="K111" si="199">+F111-H111</f>
        <v>7900</v>
      </c>
    </row>
    <row r="112" spans="1:11" ht="25.5" x14ac:dyDescent="0.2">
      <c r="A112" s="67">
        <v>22223</v>
      </c>
      <c r="B112" s="67">
        <v>5310</v>
      </c>
      <c r="C112" s="67" t="s">
        <v>692</v>
      </c>
      <c r="D112" s="68">
        <v>150000</v>
      </c>
      <c r="E112" s="68">
        <v>420349.43</v>
      </c>
      <c r="F112" s="69">
        <f t="shared" ref="F112" si="200">+D112+E112</f>
        <v>570349.42999999993</v>
      </c>
      <c r="G112" s="68">
        <v>118820.63</v>
      </c>
      <c r="H112" s="68">
        <v>475349.39</v>
      </c>
      <c r="I112" s="68">
        <v>475349.39</v>
      </c>
      <c r="J112" s="68">
        <v>475349.39</v>
      </c>
      <c r="K112" s="69">
        <f t="shared" ref="K112" si="201">+F112-H112</f>
        <v>95000.039999999921</v>
      </c>
    </row>
    <row r="113" spans="1:11" ht="25.5" x14ac:dyDescent="0.2">
      <c r="A113" s="67">
        <v>22223</v>
      </c>
      <c r="B113" s="67">
        <v>5320</v>
      </c>
      <c r="C113" s="67" t="s">
        <v>693</v>
      </c>
      <c r="D113" s="68">
        <v>0</v>
      </c>
      <c r="E113" s="68">
        <v>0</v>
      </c>
      <c r="F113" s="69">
        <f t="shared" ref="F113" si="202">+D113+E113</f>
        <v>0</v>
      </c>
      <c r="G113" s="68">
        <v>0</v>
      </c>
      <c r="H113" s="68">
        <v>0</v>
      </c>
      <c r="I113" s="68">
        <v>0</v>
      </c>
      <c r="J113" s="68">
        <v>0</v>
      </c>
      <c r="K113" s="69">
        <f t="shared" ref="K113" si="203">+F113-H113</f>
        <v>0</v>
      </c>
    </row>
    <row r="114" spans="1:11" ht="25.5" x14ac:dyDescent="0.2">
      <c r="A114" s="67">
        <v>22223</v>
      </c>
      <c r="B114" s="67">
        <v>5620</v>
      </c>
      <c r="C114" s="67" t="s">
        <v>694</v>
      </c>
      <c r="D114" s="68">
        <v>0</v>
      </c>
      <c r="E114" s="68">
        <v>655000</v>
      </c>
      <c r="F114" s="69">
        <f t="shared" ref="F114" si="204">+D114+E114</f>
        <v>655000</v>
      </c>
      <c r="G114" s="68">
        <v>130000</v>
      </c>
      <c r="H114" s="68">
        <v>499211.85</v>
      </c>
      <c r="I114" s="68">
        <v>499211.85</v>
      </c>
      <c r="J114" s="68">
        <v>499211.85</v>
      </c>
      <c r="K114" s="69">
        <f t="shared" ref="K114" si="205">+F114-H114</f>
        <v>155788.15000000002</v>
      </c>
    </row>
    <row r="115" spans="1:11" ht="25.5" x14ac:dyDescent="0.2">
      <c r="A115" s="67">
        <v>22223</v>
      </c>
      <c r="B115" s="67">
        <v>5660</v>
      </c>
      <c r="C115" s="67" t="s">
        <v>695</v>
      </c>
      <c r="D115" s="68">
        <v>0</v>
      </c>
      <c r="E115" s="68">
        <v>0</v>
      </c>
      <c r="F115" s="69">
        <f t="shared" ref="F115" si="206">+D115+E115</f>
        <v>0</v>
      </c>
      <c r="G115" s="68">
        <v>0</v>
      </c>
      <c r="H115" s="68">
        <v>0</v>
      </c>
      <c r="I115" s="68">
        <v>0</v>
      </c>
      <c r="J115" s="68">
        <v>0</v>
      </c>
      <c r="K115" s="69">
        <f t="shared" ref="K115" si="207">+F115-H115</f>
        <v>0</v>
      </c>
    </row>
    <row r="116" spans="1:11" ht="25.5" x14ac:dyDescent="0.2">
      <c r="A116" s="67">
        <v>22223</v>
      </c>
      <c r="B116" s="67">
        <v>5670</v>
      </c>
      <c r="C116" s="67" t="s">
        <v>696</v>
      </c>
      <c r="D116" s="68">
        <v>0</v>
      </c>
      <c r="E116" s="68">
        <v>17612.28</v>
      </c>
      <c r="F116" s="69">
        <f t="shared" ref="F116" si="208">+D116+E116</f>
        <v>17612.28</v>
      </c>
      <c r="G116" s="68">
        <v>17612.28</v>
      </c>
      <c r="H116" s="68">
        <v>17612.28</v>
      </c>
      <c r="I116" s="68">
        <v>17612.28</v>
      </c>
      <c r="J116" s="68">
        <v>17612.28</v>
      </c>
      <c r="K116" s="69">
        <f t="shared" ref="K116" si="209">+F116-H116</f>
        <v>0</v>
      </c>
    </row>
    <row r="117" spans="1:11" x14ac:dyDescent="0.2">
      <c r="A117" s="67">
        <v>22223</v>
      </c>
      <c r="B117" s="67">
        <v>5690</v>
      </c>
      <c r="C117" s="67" t="s">
        <v>697</v>
      </c>
      <c r="D117" s="68">
        <v>0</v>
      </c>
      <c r="E117" s="68">
        <v>325496</v>
      </c>
      <c r="F117" s="69">
        <f t="shared" ref="F117" si="210">+D117+E117</f>
        <v>325496</v>
      </c>
      <c r="G117" s="68">
        <v>325496</v>
      </c>
      <c r="H117" s="68">
        <v>325496</v>
      </c>
      <c r="I117" s="68">
        <v>325496</v>
      </c>
      <c r="J117" s="68">
        <v>325496</v>
      </c>
      <c r="K117" s="69">
        <f t="shared" ref="K117" si="211">+F117-H117</f>
        <v>0</v>
      </c>
    </row>
    <row r="118" spans="1:11" x14ac:dyDescent="0.2">
      <c r="A118" s="67"/>
      <c r="B118" s="67"/>
      <c r="C118" s="67"/>
      <c r="D118" s="68"/>
      <c r="E118" s="68"/>
      <c r="F118" s="69">
        <f t="shared" si="189"/>
        <v>0</v>
      </c>
      <c r="G118" s="68"/>
      <c r="H118" s="68"/>
      <c r="I118" s="68"/>
      <c r="J118" s="68"/>
      <c r="K118" s="69">
        <f t="shared" si="1"/>
        <v>0</v>
      </c>
    </row>
    <row r="119" spans="1:11" x14ac:dyDescent="0.2">
      <c r="A119" s="9">
        <v>3</v>
      </c>
      <c r="B119" s="81" t="s">
        <v>265</v>
      </c>
      <c r="C119" s="81"/>
      <c r="D119" s="10">
        <f t="shared" ref="D119:J119" si="212">+D120+D123</f>
        <v>0</v>
      </c>
      <c r="E119" s="10">
        <f t="shared" si="212"/>
        <v>0</v>
      </c>
      <c r="F119" s="10">
        <f t="shared" si="212"/>
        <v>0</v>
      </c>
      <c r="G119" s="10">
        <f t="shared" si="212"/>
        <v>0</v>
      </c>
      <c r="H119" s="10">
        <f t="shared" si="212"/>
        <v>0</v>
      </c>
      <c r="I119" s="10">
        <f t="shared" si="212"/>
        <v>0</v>
      </c>
      <c r="J119" s="10">
        <f t="shared" si="212"/>
        <v>0</v>
      </c>
      <c r="K119" s="10">
        <f t="shared" si="1"/>
        <v>0</v>
      </c>
    </row>
    <row r="120" spans="1:11" x14ac:dyDescent="0.2">
      <c r="A120" s="9">
        <v>3.1</v>
      </c>
      <c r="B120" s="80" t="s">
        <v>266</v>
      </c>
      <c r="C120" s="80"/>
      <c r="D120" s="10">
        <f>SUM(D121:D122)</f>
        <v>0</v>
      </c>
      <c r="E120" s="10">
        <f t="shared" ref="E120:J120" si="213">SUM(E121:E122)</f>
        <v>0</v>
      </c>
      <c r="F120" s="10">
        <f t="shared" si="213"/>
        <v>0</v>
      </c>
      <c r="G120" s="10">
        <f t="shared" si="213"/>
        <v>0</v>
      </c>
      <c r="H120" s="10">
        <f t="shared" si="213"/>
        <v>0</v>
      </c>
      <c r="I120" s="10">
        <f t="shared" si="213"/>
        <v>0</v>
      </c>
      <c r="J120" s="10">
        <f t="shared" si="213"/>
        <v>0</v>
      </c>
      <c r="K120" s="10">
        <f t="shared" si="1"/>
        <v>0</v>
      </c>
    </row>
    <row r="121" spans="1:11" x14ac:dyDescent="0.2">
      <c r="A121" s="67">
        <v>312253</v>
      </c>
      <c r="B121" s="67">
        <v>7990</v>
      </c>
      <c r="C121" s="67" t="s">
        <v>698</v>
      </c>
      <c r="D121" s="68">
        <v>0</v>
      </c>
      <c r="E121" s="68">
        <v>0</v>
      </c>
      <c r="F121" s="69">
        <f t="shared" ref="F121:F122" si="214">+D121+E121</f>
        <v>0</v>
      </c>
      <c r="G121" s="68">
        <v>0</v>
      </c>
      <c r="H121" s="68">
        <v>0</v>
      </c>
      <c r="I121" s="68">
        <v>0</v>
      </c>
      <c r="J121" s="68">
        <v>0</v>
      </c>
      <c r="K121" s="69">
        <f t="shared" si="1"/>
        <v>0</v>
      </c>
    </row>
    <row r="122" spans="1:11" x14ac:dyDescent="0.2">
      <c r="A122" s="67"/>
      <c r="B122" s="67"/>
      <c r="C122" s="67"/>
      <c r="D122" s="68"/>
      <c r="E122" s="68"/>
      <c r="F122" s="69">
        <f t="shared" si="214"/>
        <v>0</v>
      </c>
      <c r="G122" s="68"/>
      <c r="H122" s="68"/>
      <c r="I122" s="68"/>
      <c r="J122" s="68"/>
      <c r="K122" s="69">
        <f t="shared" si="1"/>
        <v>0</v>
      </c>
    </row>
    <row r="123" spans="1:11" x14ac:dyDescent="0.2">
      <c r="A123" s="9">
        <v>3.2</v>
      </c>
      <c r="B123" s="80" t="s">
        <v>444</v>
      </c>
      <c r="C123" s="80"/>
      <c r="D123" s="10">
        <f>SUM(D124:D125)</f>
        <v>0</v>
      </c>
      <c r="E123" s="10">
        <f t="shared" ref="E123:J123" si="215">SUM(E124:E125)</f>
        <v>0</v>
      </c>
      <c r="F123" s="10">
        <f t="shared" si="215"/>
        <v>0</v>
      </c>
      <c r="G123" s="10">
        <f t="shared" si="215"/>
        <v>0</v>
      </c>
      <c r="H123" s="10">
        <f t="shared" si="215"/>
        <v>0</v>
      </c>
      <c r="I123" s="10">
        <f t="shared" si="215"/>
        <v>0</v>
      </c>
      <c r="J123" s="10">
        <f t="shared" si="215"/>
        <v>0</v>
      </c>
      <c r="K123" s="10">
        <f t="shared" si="1"/>
        <v>0</v>
      </c>
    </row>
    <row r="124" spans="1:11" x14ac:dyDescent="0.2">
      <c r="A124" s="67"/>
      <c r="B124" s="67"/>
      <c r="C124" s="67"/>
      <c r="D124" s="68"/>
      <c r="E124" s="68"/>
      <c r="F124" s="69">
        <f t="shared" ref="F124:F125" si="216">+D124+E124</f>
        <v>0</v>
      </c>
      <c r="G124" s="68"/>
      <c r="H124" s="68"/>
      <c r="I124" s="68"/>
      <c r="J124" s="68"/>
      <c r="K124" s="69">
        <f t="shared" si="1"/>
        <v>0</v>
      </c>
    </row>
    <row r="125" spans="1:11" x14ac:dyDescent="0.2">
      <c r="A125" s="67"/>
      <c r="B125" s="67"/>
      <c r="C125" s="67"/>
      <c r="D125" s="68"/>
      <c r="E125" s="68"/>
      <c r="F125" s="69">
        <f t="shared" si="216"/>
        <v>0</v>
      </c>
      <c r="G125" s="68"/>
      <c r="H125" s="68"/>
      <c r="I125" s="68"/>
      <c r="J125" s="68"/>
      <c r="K125" s="69">
        <f t="shared" si="1"/>
        <v>0</v>
      </c>
    </row>
    <row r="126" spans="1:11" x14ac:dyDescent="0.2">
      <c r="A126" s="9"/>
      <c r="B126" s="81" t="s">
        <v>586</v>
      </c>
      <c r="C126" s="81"/>
      <c r="D126" s="10">
        <f>D9+D119</f>
        <v>81936992.919999987</v>
      </c>
      <c r="E126" s="10">
        <f t="shared" ref="E126:J126" si="217">E9+E119</f>
        <v>101742874.09000002</v>
      </c>
      <c r="F126" s="10">
        <f t="shared" si="217"/>
        <v>183679867.00999996</v>
      </c>
      <c r="G126" s="10">
        <f t="shared" si="217"/>
        <v>42290393.410000011</v>
      </c>
      <c r="H126" s="10">
        <f t="shared" si="217"/>
        <v>171362149.02000001</v>
      </c>
      <c r="I126" s="10">
        <f t="shared" si="217"/>
        <v>168228398.42000002</v>
      </c>
      <c r="J126" s="10">
        <f t="shared" si="217"/>
        <v>168228398.42000002</v>
      </c>
      <c r="K126" s="10">
        <f t="shared" si="1"/>
        <v>12317717.98999995</v>
      </c>
    </row>
    <row r="127" spans="1:11" x14ac:dyDescent="0.2"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87" t="s">
        <v>699</v>
      </c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B131" s="86"/>
      <c r="C131" s="88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B132" s="85" t="s">
        <v>703</v>
      </c>
      <c r="C132" s="85"/>
      <c r="D132" s="2"/>
      <c r="E132" s="2"/>
      <c r="F132" s="86"/>
      <c r="G132" s="88"/>
      <c r="H132" s="88"/>
      <c r="I132" s="86"/>
      <c r="J132" s="2"/>
      <c r="K132" s="2"/>
    </row>
    <row r="133" spans="1:11" x14ac:dyDescent="0.2">
      <c r="B133" s="84" t="s">
        <v>702</v>
      </c>
      <c r="C133" s="84"/>
      <c r="D133" s="2"/>
      <c r="E133" s="2"/>
      <c r="F133" s="85" t="s">
        <v>700</v>
      </c>
      <c r="G133" s="85"/>
      <c r="H133" s="85"/>
      <c r="I133" s="85"/>
      <c r="J133" s="2"/>
      <c r="K133" s="2"/>
    </row>
    <row r="134" spans="1:11" x14ac:dyDescent="0.2">
      <c r="D134" s="2"/>
      <c r="E134" s="2"/>
      <c r="F134" s="84" t="s">
        <v>701</v>
      </c>
      <c r="G134" s="84"/>
      <c r="H134" s="84"/>
      <c r="I134" s="84"/>
      <c r="J134" s="2"/>
      <c r="K134" s="2"/>
    </row>
    <row r="135" spans="1:11" x14ac:dyDescent="0.2"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</sheetData>
  <mergeCells count="20">
    <mergeCell ref="B132:C132"/>
    <mergeCell ref="B133:C133"/>
    <mergeCell ref="F133:I133"/>
    <mergeCell ref="F134:I134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23:C123"/>
    <mergeCell ref="B126:C126"/>
    <mergeCell ref="B9:C9"/>
    <mergeCell ref="B10:C10"/>
    <mergeCell ref="B105:C105"/>
    <mergeCell ref="B119:C119"/>
    <mergeCell ref="B120:C120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MAURA GEORGINA GUERRERO SAUCILLO</cp:lastModifiedBy>
  <cp:lastPrinted>2021-04-24T07:10:45Z</cp:lastPrinted>
  <dcterms:created xsi:type="dcterms:W3CDTF">2017-07-17T22:35:33Z</dcterms:created>
  <dcterms:modified xsi:type="dcterms:W3CDTF">2021-04-24T07:10:47Z</dcterms:modified>
</cp:coreProperties>
</file>