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3er trim 2020\4-INFORMACION-CONTABLE\09-NDM\"/>
    </mc:Choice>
  </mc:AlternateContent>
  <bookViews>
    <workbookView xWindow="0" yWindow="0" windowWidth="28800" windowHeight="12435"/>
  </bookViews>
  <sheets>
    <sheet name="NOTA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7" i="1" l="1"/>
  <c r="C567" i="1"/>
  <c r="D566" i="1"/>
  <c r="C566" i="1"/>
  <c r="D549" i="1"/>
  <c r="D558" i="1" s="1"/>
  <c r="D530" i="1"/>
  <c r="D516" i="1"/>
  <c r="D509" i="1"/>
  <c r="D522" i="1" s="1"/>
  <c r="D465" i="1"/>
  <c r="C465" i="1"/>
  <c r="D464" i="1"/>
  <c r="C464" i="1"/>
  <c r="C440" i="1"/>
  <c r="C438" i="1"/>
  <c r="C447" i="1" s="1"/>
  <c r="E433" i="1"/>
  <c r="D433" i="1"/>
  <c r="C433" i="1"/>
  <c r="E406" i="1"/>
  <c r="D406" i="1"/>
  <c r="E405" i="1"/>
  <c r="D405" i="1"/>
  <c r="C405" i="1"/>
  <c r="C406" i="1" s="1"/>
  <c r="D371" i="1"/>
  <c r="C371" i="1"/>
  <c r="E370" i="1"/>
  <c r="E371" i="1" s="1"/>
  <c r="D370" i="1"/>
  <c r="C370" i="1"/>
  <c r="D348" i="1"/>
  <c r="C348" i="1"/>
  <c r="C260" i="1"/>
  <c r="C263" i="1" s="1"/>
  <c r="C256" i="1"/>
  <c r="C243" i="1" s="1"/>
  <c r="C257" i="1" s="1"/>
  <c r="C230" i="1"/>
  <c r="C223" i="1"/>
  <c r="C217" i="1"/>
  <c r="C212" i="1"/>
  <c r="C206" i="1"/>
  <c r="C200" i="1"/>
  <c r="C176" i="1"/>
  <c r="C170" i="1"/>
  <c r="D164" i="1"/>
  <c r="C16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D131" i="1"/>
  <c r="E131" i="1" s="1"/>
  <c r="C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D94" i="1"/>
  <c r="C94" i="1"/>
  <c r="C154" i="1" s="1"/>
  <c r="E93" i="1"/>
  <c r="E92" i="1"/>
  <c r="E91" i="1"/>
  <c r="E90" i="1"/>
  <c r="E89" i="1"/>
  <c r="E88" i="1"/>
  <c r="E87" i="1"/>
  <c r="E86" i="1"/>
  <c r="E85" i="1"/>
  <c r="E84" i="1"/>
  <c r="E83" i="1"/>
  <c r="E82" i="1"/>
  <c r="D81" i="1"/>
  <c r="D154" i="1" s="1"/>
  <c r="C81" i="1"/>
  <c r="C75" i="1"/>
  <c r="C68" i="1"/>
  <c r="C58" i="1"/>
  <c r="E48" i="1"/>
  <c r="D45" i="1"/>
  <c r="C45" i="1"/>
  <c r="D43" i="1"/>
  <c r="C43" i="1"/>
  <c r="C48" i="1" s="1"/>
  <c r="D39" i="1"/>
  <c r="D48" i="1" s="1"/>
  <c r="C39" i="1"/>
  <c r="E32" i="1"/>
  <c r="D32" i="1"/>
  <c r="C32" i="1"/>
  <c r="C21" i="1"/>
  <c r="E81" i="1" l="1"/>
  <c r="E154" i="1" s="1"/>
</calcChain>
</file>

<file path=xl/sharedStrings.xml><?xml version="1.0" encoding="utf-8"?>
<sst xmlns="http://schemas.openxmlformats.org/spreadsheetml/2006/main" count="516" uniqueCount="459">
  <si>
    <t>NOTAS A LOS ESTADOS FINANCIEROS</t>
  </si>
  <si>
    <t>Ente Público: UNIVERSIDAD POLITÉCNICA DE GUANAJUATO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</si>
  <si>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</si>
  <si>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</si>
  <si>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</si>
  <si>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</si>
  <si>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</si>
  <si>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</si>
  <si>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</si>
  <si>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</si>
  <si>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</si>
  <si>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</si>
  <si>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</si>
  <si>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</si>
  <si>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</si>
  <si>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</si>
  <si>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</si>
  <si>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</si>
  <si>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</si>
  <si>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</si>
  <si>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</si>
  <si>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</si>
  <si>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</si>
  <si>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</si>
  <si>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</si>
  <si>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1123106001  OTROS DEUDORES DIVE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</si>
  <si>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</si>
  <si>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</si>
  <si>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</si>
  <si>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</si>
  <si>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</si>
  <si>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</si>
  <si>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</si>
  <si>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</si>
  <si>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</si>
  <si>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</si>
  <si>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</si>
  <si>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</si>
  <si>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</si>
  <si>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</si>
  <si>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</si>
  <si>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</si>
  <si>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</si>
  <si>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</si>
  <si>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</si>
  <si>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</si>
  <si>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</si>
  <si>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</si>
  <si>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</si>
  <si>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</si>
  <si>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</si>
  <si>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</si>
  <si>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</si>
  <si>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</si>
  <si>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</si>
  <si>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</si>
  <si>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</si>
  <si>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</si>
  <si>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</si>
  <si>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</si>
  <si>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</si>
  <si>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</si>
  <si>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</si>
  <si>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</si>
  <si>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</si>
  <si>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</si>
  <si>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</si>
  <si>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</si>
  <si>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</si>
  <si>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</si>
  <si>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</si>
  <si>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</si>
  <si>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</si>
  <si>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</si>
  <si>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</si>
  <si>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</si>
  <si>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VEHÍCULOS Y EQUIPO TERRESTRE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</si>
  <si>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</si>
  <si>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</si>
  <si>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</si>
  <si>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</si>
  <si>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</si>
  <si>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</si>
  <si>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</si>
  <si>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</si>
  <si>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</si>
  <si>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</si>
  <si>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</si>
  <si>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</si>
  <si>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</si>
  <si>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</si>
  <si>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</si>
  <si>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</si>
  <si>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</si>
  <si>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</si>
  <si>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</si>
  <si>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</si>
  <si>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</si>
  <si>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</si>
  <si>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</si>
  <si>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</si>
  <si>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</si>
  <si>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</si>
  <si>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</si>
  <si>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</si>
  <si>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</si>
  <si>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</si>
  <si>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</si>
  <si>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</si>
  <si>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</si>
  <si>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</si>
  <si>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</si>
  <si>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</si>
  <si>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</si>
  <si>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</si>
  <si>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</si>
  <si>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</si>
  <si>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</si>
  <si>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</si>
  <si>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</si>
  <si>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</si>
  <si>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CRITERIO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</si>
  <si>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</si>
  <si>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</si>
  <si>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</si>
  <si>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</si>
  <si>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</si>
  <si>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</si>
  <si>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</si>
  <si>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</si>
  <si>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</si>
  <si>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</si>
  <si>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2111401004  APORTACION PATRONAL INFONAVIT</t>
  </si>
  <si>
    <t>2111501002  OTRAS PREST. SOC. Y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</si>
  <si>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</si>
  <si>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</si>
  <si>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</si>
  <si>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</si>
  <si>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</si>
  <si>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</si>
  <si>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</si>
  <si>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</si>
  <si>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2117903001  PENSIÓN ALIMENTICIA</t>
  </si>
  <si>
    <t>2119904003  CXP GEG POR RENDIMIENTOS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</si>
  <si>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</si>
  <si>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</si>
  <si>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</si>
  <si>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</si>
  <si>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</si>
  <si>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</si>
  <si>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</si>
  <si>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</si>
  <si>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</si>
  <si>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</si>
  <si>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</si>
  <si>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</si>
  <si>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</si>
  <si>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</si>
  <si>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</si>
  <si>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4173730105  REINSCRIPCIÓN EXTEMPORANEA</t>
  </si>
  <si>
    <t>4173730206  CURSOS OTROS</t>
  </si>
  <si>
    <t>4173730403  EXAMEN DE INGLÉS</t>
  </si>
  <si>
    <t>4173730602  REEXPEDICION DE CREDENCIAL</t>
  </si>
  <si>
    <t>4173730701   CUOTAS DE TITULACIÓN</t>
  </si>
  <si>
    <t>4173730703  CERTIFICADOS Y DOCUMENTOS</t>
  </si>
  <si>
    <t>4173730901  POR CONCEPTO DE FICHAS</t>
  </si>
  <si>
    <t>4173730905  EVALUACIÓN MÉDICA Y FÍSICA</t>
  </si>
  <si>
    <t>4173735104  CUOTAS DE RECUPERACION CONGRESO</t>
  </si>
  <si>
    <t>4173737002  INTERESES NORMALES R</t>
  </si>
  <si>
    <t>4173 Ingr.Vta de Bienes/Servicios Org.</t>
  </si>
  <si>
    <t>4170 Ingresos por Venta de Bienes y Serv</t>
  </si>
  <si>
    <t>4200 PARTICIPACIONES Y APORTACIONES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</si>
  <si>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</si>
  <si>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</si>
  <si>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</si>
  <si>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</si>
  <si>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</si>
  <si>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4221911100  ESTATAL SERVICIOS PERSONALES</t>
  </si>
  <si>
    <t>4221911200  ESTATAL MATERIALES Y SUMINISTROS</t>
  </si>
  <si>
    <t>4221911300  ESTATAL SERVICIOS GENERALES</t>
  </si>
  <si>
    <t>4221911400  ESTATAL SUBSIDIOS Y AYUDAS</t>
  </si>
  <si>
    <t>4221913001  RECURSOS INTERINSTITUCIONALES</t>
  </si>
  <si>
    <t>4221 Trans. Internas y Asig. al Secto</t>
  </si>
  <si>
    <t>4220 Transferencias, Asignaciones, Subs.</t>
  </si>
  <si>
    <t>PARTICIPACIONES, APORTACIONES</t>
  </si>
  <si>
    <t>ERA-02 OTROS INGRESOS Y BENEFICIOS</t>
  </si>
  <si>
    <t xml:space="preserve">4300 OTROS INGRESOS Y BENEFICIOS
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</si>
  <si>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</si>
  <si>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</si>
  <si>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</si>
  <si>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</si>
  <si>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</si>
  <si>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5111113000  SUELDOS BASE AL PERS</t>
  </si>
  <si>
    <t>5112121000  HONORARIOS ASIMILABLES A SALARIOS</t>
  </si>
  <si>
    <t>5113131000  PRIMAS POR AÑOS DE S</t>
  </si>
  <si>
    <t>5113132000  PRIMAS DE VACAS., D</t>
  </si>
  <si>
    <t>5114141000  APORTACIONES DE SEGURIDAD SOCIAL</t>
  </si>
  <si>
    <t>5114142000  APORTACIONES A FONDOS DE VIVIENDA</t>
  </si>
  <si>
    <t>5114143000  APORT. S. RETIRO.</t>
  </si>
  <si>
    <t>5115151000  PRESTACIONES DE RETIRO</t>
  </si>
  <si>
    <t>5115154000  PRESTACIONES CONTRACTUALES</t>
  </si>
  <si>
    <t>5115155000  APOYOS A LA CAPACITA</t>
  </si>
  <si>
    <t>5121211000  MATERIALES Y ÚTILES DE OFICINA</t>
  </si>
  <si>
    <t>5121214000  MAT.,UTILES Y EQUIPO</t>
  </si>
  <si>
    <t>5121215000  MATERIAL IMPRESO E I</t>
  </si>
  <si>
    <t>5121216000  MATERIAL DE LIMPIEZA</t>
  </si>
  <si>
    <t>5121217000  MATERIALES Y ÚTILES DE ENSEÑANZA</t>
  </si>
  <si>
    <t>5122221000  ALIMENTACIÓN DE PERSONAS</t>
  </si>
  <si>
    <t>5123231000  PROD. ALIM. AGRO.</t>
  </si>
  <si>
    <t>5123236000  PROD. METAL. NO</t>
  </si>
  <si>
    <t>5123237000  PROD. CUERO, PIEL</t>
  </si>
  <si>
    <t>5124246000  MATERIAL ELECTRICO Y ELECTRONICO</t>
  </si>
  <si>
    <t>5124248000  MATERIALES COMPLEMENTARIOS</t>
  </si>
  <si>
    <t>5124249000  OTROS MATERIALES Y A</t>
  </si>
  <si>
    <t>5125251000  SUSTANCIAS QUÍMICAS</t>
  </si>
  <si>
    <t>5125252000  FERTILIZANTES, PESTI</t>
  </si>
  <si>
    <t>5125253000  MEDICINAS Y PRODUCTO</t>
  </si>
  <si>
    <t>5125254000  MATERIALES, ACCESOR</t>
  </si>
  <si>
    <t>5125255000  MAT., ACCESORIOS Y</t>
  </si>
  <si>
    <t>5125259000  OTROS PRODUCTOS QUÍMICOS</t>
  </si>
  <si>
    <t>5126261000  COMBUSTIBLES, LUBRI</t>
  </si>
  <si>
    <t>5127272000  PRENDAS DE PROTECCIÓN</t>
  </si>
  <si>
    <t>5127273000  ARTÍCULOS DEPORTIVOS</t>
  </si>
  <si>
    <t>5129291000  HERRAMIENTAS MENORES</t>
  </si>
  <si>
    <t>5129293000  REF. A. EQ. EDU Y R</t>
  </si>
  <si>
    <t>5129294000  REFACCIONES Y ACCESO</t>
  </si>
  <si>
    <t>5129295000  REF. MÉD. Y LAB.</t>
  </si>
  <si>
    <t>5129296000  REF. EQ. TRANSP.</t>
  </si>
  <si>
    <t>5129298000  REF. MAQ. Y O. EQ.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</si>
  <si>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</si>
  <si>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</si>
  <si>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</si>
  <si>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</si>
  <si>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</si>
  <si>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5132321000  ARRENDAMIENTO DE TERRENOS</t>
  </si>
  <si>
    <t>5132326000  ARRENDA. DE MAQ., O</t>
  </si>
  <si>
    <t>5132327000  ARRE. ACT. INTANG</t>
  </si>
  <si>
    <t>5133331000  SERVS. LEGALES, DE</t>
  </si>
  <si>
    <t>5133334000  CAPACITACIÓN</t>
  </si>
  <si>
    <t>5133336000  SERVS. APOYO ADMVO.</t>
  </si>
  <si>
    <t>5133338000  SERVICIOS DE VIGILANCIA</t>
  </si>
  <si>
    <t>5133339000  SERVICIOS PROFESIONA</t>
  </si>
  <si>
    <t>5134341000  SERVICIOS FINANCIEROS Y BANCARIOS</t>
  </si>
  <si>
    <t>5134344000  SEGUROS DE RESPONSAB</t>
  </si>
  <si>
    <t>5134345000  SEGUROS DE BIENES PATRIMONIALES</t>
  </si>
  <si>
    <t>5134347000  FLETES Y MANIOBRAS</t>
  </si>
  <si>
    <t>5134349000  SERV. FIN., BANCA.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</si>
  <si>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</si>
  <si>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</si>
  <si>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</si>
  <si>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</si>
  <si>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</si>
  <si>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5136361100  DIFUSION POR RADIO,</t>
  </si>
  <si>
    <t>5136361200  DIFUSION POR MEDIOS ALTERNATIVOS</t>
  </si>
  <si>
    <t>5136363000  SERV. CREA. PREPR</t>
  </si>
  <si>
    <t>5136366000  SERV. CRE INTERNET</t>
  </si>
  <si>
    <t>5137371000  PASAJES AEREOS</t>
  </si>
  <si>
    <t>5137372000  PASAJES TERRESTRES</t>
  </si>
  <si>
    <t>5137375000  VIATICOS EN EL PAIS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</si>
  <si>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</si>
  <si>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</si>
  <si>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</si>
  <si>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</si>
  <si>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</si>
  <si>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</si>
  <si>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</si>
  <si>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5243444000  AYUDA SOC. CIENT.</t>
  </si>
  <si>
    <t>III) NOTAS AL ESTADO DE VARIACIÓN A LA HACIENDA PÚBLICA</t>
  </si>
  <si>
    <t>VHP-01 PATRIMONIO CONTRIBUIDO</t>
  </si>
  <si>
    <t>3110000002  BAJA DE ACTIVO FIJO</t>
  </si>
  <si>
    <t>3110911500  ESTATAL BIENES MUEBL</t>
  </si>
  <si>
    <t>3111825205  FAM EDU SUPERIOR BIE</t>
  </si>
  <si>
    <t>3111825206  FAM EDU SUPERIOR OBRA PUBLICA</t>
  </si>
  <si>
    <t>3111825215  INT FAM EDUC SUP</t>
  </si>
  <si>
    <t>3111835000  CONVENIO BIENES MUEB</t>
  </si>
  <si>
    <t>3113825205  FAM EDU SUPERIOR BIE</t>
  </si>
  <si>
    <t>3113825206  FAM EDU SUPERIOR OBR</t>
  </si>
  <si>
    <t>3113828005  FAFEF BIENES MUEBLES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</si>
  <si>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</si>
  <si>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</si>
  <si>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</si>
  <si>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</si>
  <si>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</si>
  <si>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</si>
  <si>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</si>
  <si>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</si>
  <si>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</si>
  <si>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</si>
  <si>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MODIFICACION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</si>
  <si>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</si>
  <si>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</si>
  <si>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</si>
  <si>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</si>
  <si>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</si>
  <si>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</si>
  <si>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</si>
  <si>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</si>
  <si>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</si>
  <si>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</si>
  <si>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</si>
  <si>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</si>
  <si>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</si>
  <si>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</si>
  <si>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3220000026  RESULTADO DEL EJERCICIO 2018</t>
  </si>
  <si>
    <t>3220000027  RESULTADO DEL EJERCICIO 2019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</si>
  <si>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</si>
  <si>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</si>
  <si>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</si>
  <si>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</si>
  <si>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</si>
  <si>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</si>
  <si>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</si>
  <si>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</si>
  <si>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3220790201  APLICACIÓN DE REMANENTE PROPIO</t>
  </si>
  <si>
    <t>3220790202  APLICACIÓN DE REMANENTE FEDERAL</t>
  </si>
  <si>
    <t>3221794002   REM REFRENDO ESTATA</t>
  </si>
  <si>
    <t>3221796002   REMANENTE REFRENDO RAMO 33</t>
  </si>
  <si>
    <t>3243000002  RESERVA POR CONTINGENCIA</t>
  </si>
  <si>
    <t>SUB TOTAL</t>
  </si>
  <si>
    <t>VHP-02 PATRIMONIO GENERADO TOTAL</t>
  </si>
  <si>
    <t>IV) NOTAS AL ESTADO DE FLUJO DE EFECTIVO</t>
  </si>
  <si>
    <t>EFE-01 FLUJO DE EFECTIVO</t>
  </si>
  <si>
    <t>1112101001  BANAMEX 7480502</t>
  </si>
  <si>
    <t>1112102005  BANCOMER 0110849006</t>
  </si>
  <si>
    <t>1112102008  BANCOMER 0111556460</t>
  </si>
  <si>
    <t>1112102009  BANCOMER 0111713345 SICES 2018</t>
  </si>
  <si>
    <t>1112102012  BANCOMER 0111899791</t>
  </si>
  <si>
    <t>1112102017  BANCOMER 0113148882</t>
  </si>
  <si>
    <t>1112102018  BANCOMER  0113148912</t>
  </si>
  <si>
    <t>1112102020  BBANCOMER  011381527</t>
  </si>
  <si>
    <t>1112102021  BANCOMER  0113732371</t>
  </si>
  <si>
    <t>1112102022  BANCOMER  0114174119 PFCE 2019</t>
  </si>
  <si>
    <t>1112102023  BANCOMER  0114613422</t>
  </si>
  <si>
    <t>1112102024  BANCOMER  0114613449</t>
  </si>
  <si>
    <t>1112102025  BANCOMER  0114613570</t>
  </si>
  <si>
    <t>1112102026  BANCOMER  0115288274 DONACIONES</t>
  </si>
  <si>
    <t>1112107001  SANTANDER CONCE 953</t>
  </si>
  <si>
    <t>1112107003  SERFIN-92000586826</t>
  </si>
  <si>
    <t>1112107006  SERFIN-65-50202481-3</t>
  </si>
  <si>
    <t>1112107024  SERFIN 655032141359 PROMEP</t>
  </si>
  <si>
    <t>1112107034  SERFIN SANTANDER 180</t>
  </si>
  <si>
    <t>1112107052  SANTANDER 25-0018477</t>
  </si>
  <si>
    <t>1112107053  SANTANDER 25-0018479</t>
  </si>
  <si>
    <t>1112 Bancos/Tesoreria</t>
  </si>
  <si>
    <t xml:space="preserve">EFE-01 TOTAL </t>
  </si>
  <si>
    <t>EFE-02 ADQ. BIENES MUEBLES E INMUEBLES</t>
  </si>
  <si>
    <t>% SUB</t>
  </si>
  <si>
    <t>1230 BIENES INMUEBLES, INFRAESTRUCTURA Y CONSTRUCCIONES EN PROCESO</t>
  </si>
  <si>
    <t>1236262200 EDIFICACIÓN NO HABITACIONAL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</si>
  <si>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</si>
  <si>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</si>
  <si>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</si>
  <si>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</si>
  <si>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</si>
  <si>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NOTAS DE MEMORIA.</t>
  </si>
  <si>
    <t>7410000001  DEMANDAS JUDICIALES</t>
  </si>
  <si>
    <t>7420000001  RESOLUCIÓN DE DEMAND</t>
  </si>
  <si>
    <t>CUENTAS DE ORDEN CONTABLES</t>
  </si>
  <si>
    <t>Bienes Inmuebles, Infraestructura y Construcciones en Proceso</t>
  </si>
  <si>
    <t>NOTA:     EFE-03</t>
  </si>
  <si>
    <t>EFE-03 CONCILIACIÓN DEL FLUJO DE EFECTIVO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</si>
  <si>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</si>
  <si>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</si>
  <si>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</si>
  <si>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</si>
  <si>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</si>
  <si>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</si>
  <si>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</si>
  <si>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</si>
  <si>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</si>
  <si>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</si>
  <si>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</si>
  <si>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</si>
  <si>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</si>
  <si>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</si>
  <si>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</si>
  <si>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</si>
  <si>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</si>
  <si>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</si>
  <si>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</si>
  <si>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</si>
  <si>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</si>
  <si>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</si>
  <si>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</si>
  <si>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</si>
  <si>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</si>
  <si>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</si>
  <si>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</si>
  <si>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</si>
  <si>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</si>
  <si>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</si>
  <si>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</si>
  <si>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</si>
  <si>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</si>
  <si>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</si>
  <si>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</si>
  <si>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</si>
  <si>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</si>
  <si>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</si>
  <si>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</si>
  <si>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</si>
  <si>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</si>
  <si>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</si>
  <si>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</si>
  <si>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</si>
  <si>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</si>
  <si>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</si>
  <si>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</si>
  <si>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</si>
  <si>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</si>
  <si>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</si>
  <si>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</si>
  <si>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</si>
  <si>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</si>
  <si>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</si>
  <si>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</si>
  <si>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</si>
  <si>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</si>
  <si>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</si>
  <si>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</si>
  <si>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</si>
  <si>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</si>
  <si>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</si>
  <si>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</si>
  <si>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</si>
  <si>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</si>
  <si>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</si>
  <si>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</si>
  <si>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</si>
  <si>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</si>
  <si>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</si>
  <si>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</si>
  <si>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</si>
  <si>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</si>
  <si>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</si>
  <si>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</t>
  </si>
  <si>
    <t>7000 CUENTAS DE ORDEN CONTABLES</t>
  </si>
  <si>
    <t>7400 JUICIOS</t>
  </si>
  <si>
    <t>7410 Resolución</t>
  </si>
  <si>
    <t>7420 Proceso Judicial</t>
  </si>
  <si>
    <t>8000 CUENTAS DE ORDEN PRESUPUESTARIAS</t>
  </si>
  <si>
    <t xml:space="preserve">        MTRO. HUGO GARCÍA VARGAS</t>
  </si>
  <si>
    <t>ENCARGADO DE DESPACHO DE RECTORIA</t>
  </si>
  <si>
    <t>AL 30 DE SEPTIEMBRE DE 2020</t>
  </si>
  <si>
    <t>2117917006  DON A INST S FINES L</t>
  </si>
  <si>
    <t>2119905006  PROGRAMA DE APOYO SOLIDARIO</t>
  </si>
  <si>
    <t>5115153000  SEGURO DE RETIRO (AP</t>
  </si>
  <si>
    <t>5122223000  UTENSILIOS PARA EL S</t>
  </si>
  <si>
    <t>5123235000  P. QUIM. FARMA.</t>
  </si>
  <si>
    <t>5135353000  INST., REPAR. Y MTT</t>
  </si>
  <si>
    <t>5136365000  SERV. DE LA INDUSTR</t>
  </si>
  <si>
    <t>5518000001  BAJA DE ACTIVO FIJO</t>
  </si>
  <si>
    <t xml:space="preserve">IV) CONCILIACIÓN DE LOS INGRESOS PRESUPUESTARIOS Y CONTABLES, ASI COMO ENTRE LOS EGRESOS </t>
  </si>
  <si>
    <t>PRESUPUESTARIOS Y LOS GASTOS</t>
  </si>
  <si>
    <t>Correspondiente del 1° de Enero al 30 de Septiembre de 2020</t>
  </si>
  <si>
    <t xml:space="preserve">     ING. JOSÉ DE JESÚS ROMO GUTIERREZ</t>
  </si>
  <si>
    <t>SECRETARIO ADMINISTRATIVO</t>
  </si>
  <si>
    <t>del emisor.</t>
  </si>
  <si>
    <t>Bajo protesta de decir verdad declaramos que los Estados Financieros y sus Notas son razonablemente correctos y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</si>
</sst>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</cellStyleXfs>
  <cellXfs count="176">
    <xf numFmtId="0" fontId="0" fillId="0" borderId="0" xfId="0"/>
    <xf numFmtId="0" fontId="6" fillId="3" borderId="0" xfId="0" applyFont="1" applyFill="1"/>
    <xf numFmtId="0" fontId="8" fillId="3" borderId="0" xfId="0" applyFont="1" applyFill="1" applyAlignment="1">
      <alignment horizontal="center"/>
    </xf>
    <xf numFmtId="0" fontId="6" fillId="0" borderId="0" xfId="0" applyFont="1"/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/>
    <xf numFmtId="0" fontId="7" fillId="3" borderId="0" xfId="0" applyNumberFormat="1" applyFont="1" applyFill="1" applyBorder="1" applyAlignment="1" applyProtection="1">
      <protection locked="0"/>
    </xf>
    <xf numFmtId="0" fontId="7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left"/>
    </xf>
    <xf numFmtId="0" fontId="8" fillId="3" borderId="0" xfId="0" applyFont="1" applyFill="1" applyAlignment="1">
      <alignment horizontal="justify"/>
    </xf>
    <xf numFmtId="0" fontId="9" fillId="3" borderId="0" xfId="0" applyFont="1" applyFill="1" applyAlignment="1">
      <alignment horizontal="justify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8" fillId="3" borderId="0" xfId="0" applyFont="1" applyFill="1" applyBorder="1"/>
    <xf numFmtId="49" fontId="7" fillId="2" borderId="1" xfId="0" applyNumberFormat="1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/>
    <xf numFmtId="49" fontId="7" fillId="3" borderId="3" xfId="0" applyNumberFormat="1" applyFont="1" applyFill="1" applyBorder="1" applyAlignment="1">
      <alignment horizontal="left"/>
    </xf>
    <xf numFmtId="164" fontId="6" fillId="3" borderId="3" xfId="0" applyNumberFormat="1" applyFont="1" applyFill="1" applyBorder="1"/>
    <xf numFmtId="49" fontId="2" fillId="0" borderId="3" xfId="0" applyNumberFormat="1" applyFont="1" applyFill="1" applyBorder="1" applyAlignment="1">
      <alignment horizontal="left"/>
    </xf>
    <xf numFmtId="164" fontId="6" fillId="0" borderId="3" xfId="0" applyNumberFormat="1" applyFont="1" applyFill="1" applyBorder="1"/>
    <xf numFmtId="49" fontId="7" fillId="3" borderId="4" xfId="0" applyNumberFormat="1" applyFont="1" applyFill="1" applyBorder="1" applyAlignment="1">
      <alignment horizontal="left"/>
    </xf>
    <xf numFmtId="164" fontId="6" fillId="3" borderId="4" xfId="0" applyNumberFormat="1" applyFont="1" applyFill="1" applyBorder="1"/>
    <xf numFmtId="43" fontId="7" fillId="2" borderId="1" xfId="1" applyFont="1" applyFill="1" applyBorder="1" applyAlignment="1">
      <alignment horizontal="center" vertical="center"/>
    </xf>
    <xf numFmtId="0" fontId="12" fillId="3" borderId="0" xfId="0" applyFont="1" applyFill="1" applyBorder="1"/>
    <xf numFmtId="49" fontId="2" fillId="3" borderId="3" xfId="0" applyNumberFormat="1" applyFont="1" applyFill="1" applyBorder="1" applyAlignment="1">
      <alignment horizontal="left"/>
    </xf>
    <xf numFmtId="43" fontId="6" fillId="3" borderId="4" xfId="1" applyFont="1" applyFill="1" applyBorder="1"/>
    <xf numFmtId="49" fontId="7" fillId="3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/>
    <xf numFmtId="43" fontId="13" fillId="0" borderId="3" xfId="1" applyFont="1" applyBorder="1"/>
    <xf numFmtId="43" fontId="13" fillId="0" borderId="0" xfId="1" applyFont="1"/>
    <xf numFmtId="43" fontId="6" fillId="3" borderId="3" xfId="1" applyFont="1" applyFill="1" applyBorder="1"/>
    <xf numFmtId="43" fontId="6" fillId="3" borderId="5" xfId="1" applyFont="1" applyFill="1" applyBorder="1"/>
    <xf numFmtId="164" fontId="8" fillId="3" borderId="3" xfId="0" applyNumberFormat="1" applyFont="1" applyFill="1" applyBorder="1"/>
    <xf numFmtId="164" fontId="8" fillId="3" borderId="5" xfId="0" applyNumberFormat="1" applyFont="1" applyFill="1" applyBorder="1"/>
    <xf numFmtId="164" fontId="6" fillId="3" borderId="5" xfId="0" applyNumberFormat="1" applyFont="1" applyFill="1" applyBorder="1"/>
    <xf numFmtId="4" fontId="13" fillId="0" borderId="0" xfId="3" applyNumberFormat="1" applyFont="1"/>
    <xf numFmtId="165" fontId="6" fillId="3" borderId="0" xfId="0" applyNumberFormat="1" applyFont="1" applyFill="1"/>
    <xf numFmtId="0" fontId="8" fillId="3" borderId="0" xfId="0" applyFont="1" applyFill="1"/>
    <xf numFmtId="49" fontId="7" fillId="3" borderId="0" xfId="0" applyNumberFormat="1" applyFont="1" applyFill="1" applyBorder="1" applyAlignment="1">
      <alignment horizontal="left"/>
    </xf>
    <xf numFmtId="164" fontId="6" fillId="3" borderId="0" xfId="0" applyNumberFormat="1" applyFont="1" applyFill="1" applyBorder="1"/>
    <xf numFmtId="49" fontId="7" fillId="2" borderId="1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left"/>
    </xf>
    <xf numFmtId="164" fontId="6" fillId="3" borderId="7" xfId="0" applyNumberFormat="1" applyFont="1" applyFill="1" applyBorder="1"/>
    <xf numFmtId="164" fontId="6" fillId="3" borderId="8" xfId="0" applyNumberFormat="1" applyFont="1" applyFill="1" applyBorder="1"/>
    <xf numFmtId="164" fontId="6" fillId="3" borderId="6" xfId="0" applyNumberFormat="1" applyFont="1" applyFill="1" applyBorder="1"/>
    <xf numFmtId="49" fontId="7" fillId="3" borderId="9" xfId="0" applyNumberFormat="1" applyFont="1" applyFill="1" applyBorder="1" applyAlignment="1">
      <alignment horizontal="left"/>
    </xf>
    <xf numFmtId="164" fontId="6" fillId="3" borderId="9" xfId="0" applyNumberFormat="1" applyFont="1" applyFill="1" applyBorder="1"/>
    <xf numFmtId="164" fontId="6" fillId="3" borderId="10" xfId="0" applyNumberFormat="1" applyFont="1" applyFill="1" applyBorder="1"/>
    <xf numFmtId="164" fontId="7" fillId="2" borderId="11" xfId="0" applyNumberFormat="1" applyFont="1" applyFill="1" applyBorder="1"/>
    <xf numFmtId="164" fontId="7" fillId="2" borderId="1" xfId="0" applyNumberFormat="1" applyFont="1" applyFill="1" applyBorder="1"/>
    <xf numFmtId="164" fontId="7" fillId="3" borderId="0" xfId="0" applyNumberFormat="1" applyFont="1" applyFill="1" applyBorder="1"/>
    <xf numFmtId="164" fontId="14" fillId="3" borderId="3" xfId="0" applyNumberFormat="1" applyFont="1" applyFill="1" applyBorder="1"/>
    <xf numFmtId="164" fontId="15" fillId="3" borderId="3" xfId="0" applyNumberFormat="1" applyFont="1" applyFill="1" applyBorder="1"/>
    <xf numFmtId="166" fontId="8" fillId="3" borderId="3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0" fontId="6" fillId="0" borderId="4" xfId="0" applyFont="1" applyBorder="1"/>
    <xf numFmtId="0" fontId="6" fillId="2" borderId="1" xfId="0" applyFont="1" applyFill="1" applyBorder="1"/>
    <xf numFmtId="0" fontId="8" fillId="2" borderId="2" xfId="4" applyFont="1" applyFill="1" applyBorder="1" applyAlignment="1">
      <alignment horizontal="left" vertical="center" wrapText="1"/>
    </xf>
    <xf numFmtId="4" fontId="8" fillId="2" borderId="2" xfId="5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4" fontId="6" fillId="0" borderId="2" xfId="0" applyNumberFormat="1" applyFont="1" applyBorder="1" applyAlignment="1"/>
    <xf numFmtId="0" fontId="6" fillId="3" borderId="9" xfId="0" applyFont="1" applyFill="1" applyBorder="1"/>
    <xf numFmtId="0" fontId="6" fillId="3" borderId="4" xfId="0" applyFont="1" applyFill="1" applyBorder="1"/>
    <xf numFmtId="0" fontId="9" fillId="0" borderId="0" xfId="0" applyFont="1" applyAlignment="1">
      <alignment horizontal="left"/>
    </xf>
    <xf numFmtId="0" fontId="8" fillId="2" borderId="1" xfId="4" applyFont="1" applyFill="1" applyBorder="1" applyAlignment="1">
      <alignment horizontal="left" vertical="center" wrapText="1"/>
    </xf>
    <xf numFmtId="4" fontId="8" fillId="2" borderId="1" xfId="5" applyNumberFormat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left"/>
    </xf>
    <xf numFmtId="43" fontId="6" fillId="3" borderId="3" xfId="1" applyFont="1" applyFill="1" applyBorder="1" applyAlignment="1">
      <alignment wrapText="1"/>
    </xf>
    <xf numFmtId="4" fontId="6" fillId="3" borderId="8" xfId="5" applyNumberFormat="1" applyFont="1" applyFill="1" applyBorder="1" applyAlignment="1">
      <alignment wrapText="1"/>
    </xf>
    <xf numFmtId="49" fontId="6" fillId="3" borderId="6" xfId="0" applyNumberFormat="1" applyFont="1" applyFill="1" applyBorder="1" applyAlignment="1">
      <alignment wrapText="1"/>
    </xf>
    <xf numFmtId="49" fontId="6" fillId="3" borderId="3" xfId="0" applyNumberFormat="1" applyFont="1" applyFill="1" applyBorder="1" applyAlignment="1">
      <alignment wrapText="1"/>
    </xf>
    <xf numFmtId="4" fontId="6" fillId="3" borderId="5" xfId="5" applyNumberFormat="1" applyFont="1" applyFill="1" applyBorder="1" applyAlignment="1">
      <alignment wrapText="1"/>
    </xf>
    <xf numFmtId="49" fontId="6" fillId="3" borderId="9" xfId="0" applyNumberFormat="1" applyFont="1" applyFill="1" applyBorder="1" applyAlignment="1">
      <alignment wrapText="1"/>
    </xf>
    <xf numFmtId="49" fontId="6" fillId="3" borderId="4" xfId="0" applyNumberFormat="1" applyFont="1" applyFill="1" applyBorder="1" applyAlignment="1">
      <alignment wrapText="1"/>
    </xf>
    <xf numFmtId="4" fontId="6" fillId="3" borderId="10" xfId="5" applyNumberFormat="1" applyFont="1" applyFill="1" applyBorder="1" applyAlignment="1">
      <alignment wrapText="1"/>
    </xf>
    <xf numFmtId="0" fontId="6" fillId="2" borderId="1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wrapText="1"/>
    </xf>
    <xf numFmtId="49" fontId="7" fillId="2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 vertical="center" wrapText="1"/>
    </xf>
    <xf numFmtId="43" fontId="2" fillId="3" borderId="9" xfId="1" applyFont="1" applyFill="1" applyBorder="1" applyAlignment="1">
      <alignment horizontal="right"/>
    </xf>
    <xf numFmtId="43" fontId="2" fillId="3" borderId="4" xfId="1" applyFont="1" applyFill="1" applyBorder="1" applyAlignment="1">
      <alignment horizontal="right"/>
    </xf>
    <xf numFmtId="164" fontId="6" fillId="3" borderId="0" xfId="0" applyNumberFormat="1" applyFont="1" applyFill="1"/>
    <xf numFmtId="0" fontId="8" fillId="3" borderId="1" xfId="0" applyFont="1" applyFill="1" applyBorder="1"/>
    <xf numFmtId="49" fontId="7" fillId="2" borderId="1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center"/>
    </xf>
    <xf numFmtId="166" fontId="7" fillId="3" borderId="4" xfId="0" applyNumberFormat="1" applyFont="1" applyFill="1" applyBorder="1"/>
    <xf numFmtId="164" fontId="7" fillId="3" borderId="4" xfId="0" applyNumberFormat="1" applyFont="1" applyFill="1" applyBorder="1"/>
    <xf numFmtId="167" fontId="6" fillId="3" borderId="0" xfId="0" applyNumberFormat="1" applyFont="1" applyFill="1"/>
    <xf numFmtId="4" fontId="6" fillId="0" borderId="0" xfId="7" applyNumberFormat="1" applyFont="1" applyBorder="1" applyAlignment="1"/>
    <xf numFmtId="0" fontId="8" fillId="0" borderId="0" xfId="0" applyFont="1" applyAlignment="1"/>
    <xf numFmtId="4" fontId="8" fillId="0" borderId="0" xfId="0" applyNumberFormat="1" applyFont="1" applyAlignment="1"/>
    <xf numFmtId="0" fontId="7" fillId="3" borderId="1" xfId="4" applyFont="1" applyFill="1" applyBorder="1" applyAlignment="1">
      <alignment vertical="top" wrapText="1"/>
    </xf>
    <xf numFmtId="4" fontId="6" fillId="3" borderId="1" xfId="0" applyNumberFormat="1" applyFont="1" applyFill="1" applyBorder="1" applyAlignment="1">
      <alignment horizontal="right"/>
    </xf>
    <xf numFmtId="0" fontId="2" fillId="3" borderId="1" xfId="4" applyFont="1" applyFill="1" applyBorder="1" applyAlignment="1">
      <alignment vertical="top" wrapText="1"/>
    </xf>
    <xf numFmtId="4" fontId="6" fillId="3" borderId="13" xfId="0" applyNumberFormat="1" applyFont="1" applyFill="1" applyBorder="1" applyAlignment="1">
      <alignment horizontal="right"/>
    </xf>
    <xf numFmtId="4" fontId="6" fillId="0" borderId="13" xfId="0" applyNumberFormat="1" applyFont="1" applyFill="1" applyBorder="1" applyAlignment="1">
      <alignment horizontal="right"/>
    </xf>
    <xf numFmtId="0" fontId="2" fillId="3" borderId="14" xfId="4" applyFont="1" applyFill="1" applyBorder="1" applyAlignment="1">
      <alignment vertical="top" wrapText="1"/>
    </xf>
    <xf numFmtId="4" fontId="6" fillId="3" borderId="14" xfId="0" applyNumberFormat="1" applyFont="1" applyFill="1" applyBorder="1" applyAlignment="1">
      <alignment horizontal="right"/>
    </xf>
    <xf numFmtId="4" fontId="6" fillId="3" borderId="15" xfId="0" applyNumberFormat="1" applyFont="1" applyFill="1" applyBorder="1" applyAlignment="1">
      <alignment horizontal="right"/>
    </xf>
    <xf numFmtId="0" fontId="6" fillId="3" borderId="0" xfId="0" applyFont="1" applyFill="1" applyBorder="1"/>
    <xf numFmtId="43" fontId="8" fillId="0" borderId="1" xfId="1" applyFont="1" applyBorder="1"/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/>
    </xf>
    <xf numFmtId="4" fontId="13" fillId="0" borderId="1" xfId="8" applyNumberFormat="1" applyFont="1" applyFill="1" applyBorder="1" applyAlignment="1">
      <alignment horizontal="right" vertical="center" indent="1"/>
    </xf>
    <xf numFmtId="4" fontId="8" fillId="0" borderId="1" xfId="0" applyNumberFormat="1" applyFont="1" applyBorder="1"/>
    <xf numFmtId="4" fontId="2" fillId="0" borderId="1" xfId="8" applyNumberFormat="1" applyFont="1" applyFill="1" applyBorder="1" applyAlignment="1">
      <alignment horizontal="right" vertical="center" wrapText="1" indent="1"/>
    </xf>
    <xf numFmtId="4" fontId="6" fillId="0" borderId="1" xfId="0" applyNumberFormat="1" applyFont="1" applyBorder="1"/>
    <xf numFmtId="0" fontId="16" fillId="2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164" fontId="8" fillId="3" borderId="8" xfId="0" applyNumberFormat="1" applyFont="1" applyFill="1" applyBorder="1"/>
    <xf numFmtId="164" fontId="8" fillId="3" borderId="0" xfId="0" applyNumberFormat="1" applyFont="1" applyFill="1" applyBorder="1"/>
    <xf numFmtId="0" fontId="7" fillId="0" borderId="19" xfId="4" applyFont="1" applyFill="1" applyBorder="1" applyAlignment="1">
      <alignment horizontal="left"/>
    </xf>
    <xf numFmtId="4" fontId="2" fillId="0" borderId="20" xfId="4" applyNumberFormat="1" applyFont="1" applyFill="1" applyBorder="1"/>
    <xf numFmtId="4" fontId="2" fillId="0" borderId="21" xfId="4" applyNumberFormat="1" applyFont="1" applyFill="1" applyBorder="1"/>
    <xf numFmtId="4" fontId="2" fillId="3" borderId="0" xfId="4" applyNumberFormat="1" applyFont="1" applyFill="1" applyBorder="1"/>
    <xf numFmtId="0" fontId="2" fillId="0" borderId="19" xfId="4" applyFont="1" applyFill="1" applyBorder="1" applyAlignment="1">
      <alignment horizontal="left"/>
    </xf>
    <xf numFmtId="4" fontId="2" fillId="0" borderId="22" xfId="4" applyNumberFormat="1" applyFont="1" applyFill="1" applyBorder="1"/>
    <xf numFmtId="49" fontId="7" fillId="3" borderId="1" xfId="0" applyNumberFormat="1" applyFont="1" applyFill="1" applyBorder="1" applyAlignment="1">
      <alignment horizontal="left"/>
    </xf>
    <xf numFmtId="4" fontId="2" fillId="0" borderId="17" xfId="4" applyNumberFormat="1" applyFont="1" applyFill="1" applyBorder="1"/>
    <xf numFmtId="4" fontId="2" fillId="0" borderId="1" xfId="4" applyNumberFormat="1" applyFont="1" applyFill="1" applyBorder="1"/>
    <xf numFmtId="43" fontId="8" fillId="0" borderId="4" xfId="1" applyFont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6" fillId="3" borderId="0" xfId="0" applyFont="1" applyFill="1" applyBorder="1" applyAlignment="1"/>
    <xf numFmtId="0" fontId="2" fillId="3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/>
    <xf numFmtId="49" fontId="17" fillId="3" borderId="7" xfId="0" applyNumberFormat="1" applyFont="1" applyFill="1" applyBorder="1" applyAlignment="1">
      <alignment horizontal="left"/>
    </xf>
    <xf numFmtId="164" fontId="0" fillId="3" borderId="2" xfId="0" applyNumberFormat="1" applyFill="1" applyBorder="1"/>
    <xf numFmtId="49" fontId="17" fillId="3" borderId="6" xfId="0" applyNumberFormat="1" applyFont="1" applyFill="1" applyBorder="1" applyAlignment="1">
      <alignment horizontal="left"/>
    </xf>
    <xf numFmtId="164" fontId="0" fillId="3" borderId="3" xfId="0" applyNumberFormat="1" applyFill="1" applyBorder="1"/>
    <xf numFmtId="49" fontId="17" fillId="3" borderId="9" xfId="0" applyNumberFormat="1" applyFont="1" applyFill="1" applyBorder="1" applyAlignment="1">
      <alignment horizontal="left"/>
    </xf>
    <xf numFmtId="164" fontId="0" fillId="3" borderId="4" xfId="0" applyNumberFormat="1" applyFill="1" applyBorder="1"/>
    <xf numFmtId="49" fontId="17" fillId="3" borderId="3" xfId="0" applyNumberFormat="1" applyFont="1" applyFill="1" applyBorder="1" applyAlignment="1">
      <alignment horizontal="left"/>
    </xf>
    <xf numFmtId="164" fontId="0" fillId="3" borderId="3" xfId="0" applyNumberFormat="1" applyFont="1" applyFill="1" applyBorder="1"/>
    <xf numFmtId="166" fontId="0" fillId="3" borderId="3" xfId="0" applyNumberFormat="1" applyFont="1" applyFill="1" applyBorder="1"/>
    <xf numFmtId="4" fontId="18" fillId="0" borderId="0" xfId="9" applyNumberFormat="1" applyFont="1"/>
    <xf numFmtId="4" fontId="19" fillId="2" borderId="1" xfId="8" applyNumberFormat="1" applyFont="1" applyFill="1" applyBorder="1" applyAlignment="1">
      <alignment horizontal="right" vertical="center" wrapText="1" indent="1"/>
    </xf>
    <xf numFmtId="4" fontId="18" fillId="0" borderId="1" xfId="8" applyNumberFormat="1" applyFont="1" applyFill="1" applyBorder="1" applyAlignment="1">
      <alignment horizontal="right" vertical="center" wrapText="1" indent="1"/>
    </xf>
    <xf numFmtId="4" fontId="19" fillId="2" borderId="1" xfId="8" applyNumberFormat="1" applyFont="1" applyFill="1" applyBorder="1" applyAlignment="1">
      <alignment horizontal="right" vertical="center"/>
    </xf>
    <xf numFmtId="4" fontId="20" fillId="0" borderId="1" xfId="8" applyNumberFormat="1" applyFont="1" applyFill="1" applyBorder="1" applyAlignment="1">
      <alignment horizontal="righ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6" fillId="3" borderId="0" xfId="0" applyFont="1" applyFill="1" applyBorder="1"/>
    <xf numFmtId="0" fontId="16" fillId="2" borderId="1" xfId="0" applyFont="1" applyFill="1" applyBorder="1" applyAlignment="1">
      <alignment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6" fillId="0" borderId="1" xfId="0" applyFont="1" applyBorder="1" applyAlignment="1">
      <alignment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9" fillId="3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 vertical="top" wrapText="1"/>
      <protection locked="0"/>
    </xf>
  </cellXfs>
  <cellStyles count="10">
    <cellStyle name="Millares" xfId="1" builtinId="3"/>
    <cellStyle name="Millares 2" xfId="5"/>
    <cellStyle name="Millares 2 16 2" xfId="7"/>
    <cellStyle name="Normal" xfId="0" builtinId="0"/>
    <cellStyle name="Normal 2 2" xfId="4"/>
    <cellStyle name="Normal 2 3 10" xfId="9"/>
    <cellStyle name="Normal 3 12" xfId="3"/>
    <cellStyle name="Normal 3 13" xfId="2"/>
    <cellStyle name="Normal 3 2 2" xfId="8"/>
    <cellStyle name="Normal 3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577</xdr:row>
      <xdr:rowOff>123825</xdr:rowOff>
    </xdr:from>
    <xdr:to>
      <xdr:col>4</xdr:col>
      <xdr:colOff>465667</xdr:colOff>
      <xdr:row>577</xdr:row>
      <xdr:rowOff>127000</xdr:rowOff>
    </xdr:to>
    <xdr:cxnSp macro="">
      <xdr:nvCxnSpPr>
        <xdr:cNvPr id="4" name="Conector recto 3"/>
        <xdr:cNvCxnSpPr/>
      </xdr:nvCxnSpPr>
      <xdr:spPr>
        <a:xfrm>
          <a:off x="3636433" y="110740825"/>
          <a:ext cx="2713567" cy="31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</xdr:colOff>
      <xdr:row>577</xdr:row>
      <xdr:rowOff>152400</xdr:rowOff>
    </xdr:from>
    <xdr:to>
      <xdr:col>1</xdr:col>
      <xdr:colOff>2705100</xdr:colOff>
      <xdr:row>577</xdr:row>
      <xdr:rowOff>152400</xdr:rowOff>
    </xdr:to>
    <xdr:cxnSp macro="">
      <xdr:nvCxnSpPr>
        <xdr:cNvPr id="5" name="Conector recto 4"/>
        <xdr:cNvCxnSpPr/>
      </xdr:nvCxnSpPr>
      <xdr:spPr>
        <a:xfrm>
          <a:off x="314325" y="120053100"/>
          <a:ext cx="26670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581"/>
  <sheetViews>
    <sheetView tabSelected="1" topLeftCell="A559" zoomScale="90" zoomScaleNormal="90" workbookViewId="0">
      <selection activeCell="C34" sqref="C34:C36"/>
    </sheetView>
  </sheetViews>
  <sheetFormatPr baseColWidth="10" defaultRowHeight="12.75" x14ac:dyDescent="0.2"/>
  <cols>
    <col min="1" max="1" width="3.85546875" style="1" customWidth="1"/>
    <col min="2" max="2" width="50.140625" style="1" customWidth="1"/>
    <col min="3" max="3" width="17.7109375" style="1" customWidth="1"/>
    <col min="4" max="4" width="16.5703125" style="1" customWidth="1"/>
    <col min="5" max="5" width="21.28515625" style="1" customWidth="1"/>
    <col min="6" max="16384" width="11.42578125" style="1"/>
  </cols>
  <sheetData>
    <row r="1" spans="2:5" ht="13.5" customHeight="1" x14ac:dyDescent="0.2">
      <c r="B1" s="134"/>
      <c r="C1" s="134"/>
      <c r="D1" s="134"/>
      <c r="E1" s="134"/>
    </row>
    <row r="2" spans="2:5" ht="15" customHeight="1" x14ac:dyDescent="0.2">
      <c r="B2" s="165" t="s">
        <v>0</v>
      </c>
      <c r="C2" s="165"/>
      <c r="D2" s="165"/>
      <c r="E2" s="165"/>
    </row>
    <row r="3" spans="2:5" ht="24" customHeight="1" x14ac:dyDescent="0.2">
      <c r="B3" s="165" t="s">
        <v>443</v>
      </c>
      <c r="C3" s="165"/>
      <c r="D3" s="165"/>
      <c r="E3" s="165"/>
    </row>
    <row r="4" spans="2:5" x14ac:dyDescent="0.2">
      <c r="B4" s="2"/>
      <c r="C4" s="3"/>
      <c r="D4" s="4"/>
      <c r="E4" s="4"/>
    </row>
    <row r="5" spans="2:5" x14ac:dyDescent="0.2">
      <c r="B5" s="5"/>
      <c r="C5" s="6"/>
      <c r="D5" s="7"/>
      <c r="E5" s="7"/>
    </row>
    <row r="6" spans="2:5" x14ac:dyDescent="0.2">
      <c r="B6" s="8" t="s">
        <v>1</v>
      </c>
    </row>
    <row r="7" spans="2:5" x14ac:dyDescent="0.2">
      <c r="B7" s="166"/>
      <c r="C7" s="166"/>
      <c r="D7" s="166"/>
      <c r="E7" s="166"/>
    </row>
    <row r="8" spans="2:5" x14ac:dyDescent="0.2">
      <c r="B8" s="9"/>
      <c r="C8" s="6"/>
      <c r="D8" s="7"/>
      <c r="E8" s="7"/>
    </row>
    <row r="9" spans="2:5" x14ac:dyDescent="0.2">
      <c r="B9" s="10" t="s">
        <v>2</v>
      </c>
      <c r="C9" s="11"/>
      <c r="D9" s="4"/>
      <c r="E9" s="4"/>
    </row>
    <row r="10" spans="2:5" x14ac:dyDescent="0.2">
      <c r="B10" s="12"/>
      <c r="D10" s="4"/>
      <c r="E10" s="4"/>
    </row>
    <row r="11" spans="2:5" x14ac:dyDescent="0.2">
      <c r="B11" s="13" t="s">
        <v>3</v>
      </c>
      <c r="D11" s="4"/>
      <c r="E11" s="4"/>
    </row>
    <row r="13" spans="2:5" x14ac:dyDescent="0.2">
      <c r="B13" s="14" t="s">
        <v>4</v>
      </c>
      <c r="C13" s="108"/>
      <c r="D13" s="108"/>
      <c r="E13" s="108"/>
    </row>
    <row r="14" spans="2:5" x14ac:dyDescent="0.2">
      <c r="B14" s="15"/>
      <c r="C14" s="108"/>
      <c r="D14" s="108"/>
      <c r="E14" s="108"/>
    </row>
    <row r="15" spans="2:5" ht="20.25" customHeight="1" x14ac:dyDescent="0.2">
      <c r="B15" s="16" t="s">
        <v>5</v>
      </c>
      <c r="C15" s="17" t="s">
        <v>6</v>
      </c>
      <c r="D15" s="17" t="s">
        <v>7</v>
      </c>
    </row>
    <row r="16" spans="2:5" x14ac:dyDescent="0.2">
      <c r="B16" s="18" t="s">
        <v>8</v>
      </c>
      <c r="C16" s="19"/>
      <c r="D16" s="19">
        <v>0</v>
      </c>
    </row>
    <row r="17" spans="2:5" x14ac:dyDescent="0.2">
      <c r="B17" s="20"/>
      <c r="C17" s="21"/>
      <c r="D17" s="21">
        <v>0</v>
      </c>
    </row>
    <row r="18" spans="2:5" x14ac:dyDescent="0.2">
      <c r="B18" s="20" t="s">
        <v>9</v>
      </c>
      <c r="C18" s="21"/>
      <c r="D18" s="21">
        <v>0</v>
      </c>
    </row>
    <row r="19" spans="2:5" x14ac:dyDescent="0.2">
      <c r="B19" s="22"/>
      <c r="C19" s="23"/>
      <c r="D19" s="21">
        <v>0</v>
      </c>
    </row>
    <row r="20" spans="2:5" x14ac:dyDescent="0.2">
      <c r="B20" s="24" t="s">
        <v>10</v>
      </c>
      <c r="C20" s="25"/>
      <c r="D20" s="25">
        <v>0</v>
      </c>
    </row>
    <row r="21" spans="2:5" x14ac:dyDescent="0.2">
      <c r="B21" s="15"/>
      <c r="C21" s="26">
        <f>SUM(C16:C20)</f>
        <v>0</v>
      </c>
      <c r="D21" s="17"/>
    </row>
    <row r="22" spans="2:5" x14ac:dyDescent="0.2">
      <c r="B22" s="15"/>
      <c r="C22" s="108"/>
      <c r="D22" s="108"/>
      <c r="E22" s="108"/>
    </row>
    <row r="23" spans="2:5" x14ac:dyDescent="0.2">
      <c r="B23" s="15"/>
      <c r="C23" s="108"/>
      <c r="D23" s="108"/>
      <c r="E23" s="108"/>
    </row>
    <row r="24" spans="2:5" x14ac:dyDescent="0.2">
      <c r="B24" s="14" t="s">
        <v>11</v>
      </c>
      <c r="C24" s="27"/>
      <c r="D24" s="108"/>
      <c r="E24" s="108"/>
    </row>
    <row r="26" spans="2:5" ht="18.75" customHeight="1" x14ac:dyDescent="0.2">
      <c r="B26" s="16" t="s">
        <v>12</v>
      </c>
      <c r="C26" s="17" t="s">
        <v>6</v>
      </c>
      <c r="D26" s="17" t="s">
        <v>13</v>
      </c>
      <c r="E26" s="17" t="s">
        <v>14</v>
      </c>
    </row>
    <row r="27" spans="2:5" x14ac:dyDescent="0.2">
      <c r="B27" s="20" t="s">
        <v>15</v>
      </c>
      <c r="C27" s="21"/>
      <c r="D27" s="21"/>
      <c r="E27" s="21"/>
    </row>
    <row r="28" spans="2:5" x14ac:dyDescent="0.2">
      <c r="B28" s="28" t="s">
        <v>16</v>
      </c>
      <c r="C28" s="21">
        <v>0</v>
      </c>
      <c r="D28" s="21">
        <v>0</v>
      </c>
      <c r="E28" s="21">
        <v>300000</v>
      </c>
    </row>
    <row r="29" spans="2:5" x14ac:dyDescent="0.2">
      <c r="B29" s="28" t="s">
        <v>17</v>
      </c>
      <c r="C29" s="21">
        <v>0</v>
      </c>
      <c r="D29" s="21">
        <v>0</v>
      </c>
      <c r="E29" s="21">
        <v>1300835.8799999999</v>
      </c>
    </row>
    <row r="30" spans="2:5" ht="14.25" customHeight="1" x14ac:dyDescent="0.2">
      <c r="B30" s="20" t="s">
        <v>18</v>
      </c>
      <c r="C30" s="21"/>
      <c r="D30" s="21"/>
      <c r="E30" s="21"/>
    </row>
    <row r="31" spans="2:5" ht="14.25" customHeight="1" x14ac:dyDescent="0.2">
      <c r="B31" s="24"/>
      <c r="C31" s="29"/>
      <c r="D31" s="29"/>
      <c r="E31" s="29"/>
    </row>
    <row r="32" spans="2:5" ht="14.25" customHeight="1" x14ac:dyDescent="0.2">
      <c r="C32" s="26">
        <f>SUM(C27:C31)</f>
        <v>0</v>
      </c>
      <c r="D32" s="26">
        <f>SUM(D27:D31)</f>
        <v>0</v>
      </c>
      <c r="E32" s="26">
        <f>SUM(E27:E31)</f>
        <v>1600835.88</v>
      </c>
    </row>
    <row r="33" spans="2:5" ht="14.25" customHeight="1" x14ac:dyDescent="0.2">
      <c r="C33" s="30"/>
      <c r="D33" s="30"/>
      <c r="E33" s="30"/>
    </row>
    <row r="34" spans="2:5" ht="14.25" customHeight="1" x14ac:dyDescent="0.2">
      <c r="C34" s="30"/>
      <c r="D34" s="30"/>
      <c r="E34" s="30"/>
    </row>
    <row r="35" spans="2:5" ht="14.25" customHeight="1" x14ac:dyDescent="0.2">
      <c r="C35" s="30"/>
      <c r="D35" s="30"/>
      <c r="E35" s="30"/>
    </row>
    <row r="36" spans="2:5" ht="14.25" customHeight="1" x14ac:dyDescent="0.2">
      <c r="C36" s="30"/>
      <c r="D36" s="30"/>
      <c r="E36" s="30"/>
    </row>
    <row r="37" spans="2:5" ht="14.25" customHeight="1" x14ac:dyDescent="0.2"/>
    <row r="38" spans="2:5" ht="23.25" customHeight="1" x14ac:dyDescent="0.2">
      <c r="B38" s="16" t="s">
        <v>19</v>
      </c>
      <c r="C38" s="17" t="s">
        <v>6</v>
      </c>
      <c r="D38" s="17" t="s">
        <v>20</v>
      </c>
      <c r="E38" s="17" t="s">
        <v>21</v>
      </c>
    </row>
    <row r="39" spans="2:5" ht="14.25" customHeight="1" x14ac:dyDescent="0.2">
      <c r="B39" s="20" t="s">
        <v>22</v>
      </c>
      <c r="C39" s="31">
        <f>SUM(C40:C42)</f>
        <v>7508345.21</v>
      </c>
      <c r="D39" s="31">
        <f>SUM(D40:D42)</f>
        <v>7508345.21</v>
      </c>
      <c r="E39" s="21"/>
    </row>
    <row r="40" spans="2:5" ht="14.25" customHeight="1" x14ac:dyDescent="0.2">
      <c r="B40" s="21" t="s">
        <v>23</v>
      </c>
      <c r="C40" s="32">
        <v>0</v>
      </c>
      <c r="D40" s="33">
        <v>0</v>
      </c>
      <c r="E40" s="21"/>
    </row>
    <row r="41" spans="2:5" ht="14.25" customHeight="1" x14ac:dyDescent="0.2">
      <c r="B41" s="21" t="s">
        <v>24</v>
      </c>
      <c r="C41" s="34">
        <v>0</v>
      </c>
      <c r="D41" s="35">
        <v>0</v>
      </c>
      <c r="E41" s="21"/>
    </row>
    <row r="42" spans="2:5" ht="14.25" customHeight="1" x14ac:dyDescent="0.2">
      <c r="B42" s="28" t="s">
        <v>25</v>
      </c>
      <c r="C42" s="21">
        <v>7508345.21</v>
      </c>
      <c r="D42" s="21">
        <v>7508345.21</v>
      </c>
      <c r="E42" s="21"/>
    </row>
    <row r="43" spans="2:5" ht="14.25" customHeight="1" x14ac:dyDescent="0.2">
      <c r="B43" s="20" t="s">
        <v>26</v>
      </c>
      <c r="C43" s="36">
        <f>+C44</f>
        <v>12000</v>
      </c>
      <c r="D43" s="37">
        <f>+D44</f>
        <v>12000</v>
      </c>
      <c r="E43" s="21"/>
    </row>
    <row r="44" spans="2:5" ht="14.25" customHeight="1" x14ac:dyDescent="0.2">
      <c r="B44" s="21" t="s">
        <v>27</v>
      </c>
      <c r="C44" s="21">
        <v>12000</v>
      </c>
      <c r="D44" s="38">
        <v>12000</v>
      </c>
      <c r="E44" s="21"/>
    </row>
    <row r="45" spans="2:5" ht="14.25" customHeight="1" x14ac:dyDescent="0.2">
      <c r="B45" s="20" t="s">
        <v>28</v>
      </c>
      <c r="C45" s="36">
        <f>+C46+C47</f>
        <v>1401610.7400000002</v>
      </c>
      <c r="D45" s="37">
        <f>+D46+D47</f>
        <v>2771440.46</v>
      </c>
      <c r="E45" s="21"/>
    </row>
    <row r="46" spans="2:5" ht="14.25" customHeight="1" x14ac:dyDescent="0.2">
      <c r="B46" s="21" t="s">
        <v>29</v>
      </c>
      <c r="C46" s="21">
        <v>178876.63</v>
      </c>
      <c r="D46" s="39">
        <v>178876.63</v>
      </c>
      <c r="E46" s="21"/>
    </row>
    <row r="47" spans="2:5" ht="14.25" customHeight="1" x14ac:dyDescent="0.2">
      <c r="B47" s="25" t="s">
        <v>30</v>
      </c>
      <c r="C47" s="38">
        <v>1222734.1100000001</v>
      </c>
      <c r="D47" s="38">
        <v>2592563.83</v>
      </c>
      <c r="E47" s="21"/>
    </row>
    <row r="48" spans="2:5" ht="14.25" customHeight="1" x14ac:dyDescent="0.2">
      <c r="C48" s="26">
        <f>+C39+C43+C45</f>
        <v>8921955.9499999993</v>
      </c>
      <c r="D48" s="26">
        <f>+D39+D43+D45</f>
        <v>10291785.67</v>
      </c>
      <c r="E48" s="17">
        <f>SUM(E38:E44)</f>
        <v>0</v>
      </c>
    </row>
    <row r="49" spans="2:5" ht="14.25" customHeight="1" x14ac:dyDescent="0.2">
      <c r="C49" s="40"/>
      <c r="D49" s="40"/>
      <c r="E49" s="40"/>
    </row>
    <row r="50" spans="2:5" ht="14.25" customHeight="1" x14ac:dyDescent="0.2">
      <c r="C50" s="40"/>
      <c r="D50" s="40"/>
      <c r="E50" s="40"/>
    </row>
    <row r="51" spans="2:5" ht="14.25" customHeight="1" x14ac:dyDescent="0.2">
      <c r="B51" s="14" t="s">
        <v>31</v>
      </c>
    </row>
    <row r="52" spans="2:5" ht="14.25" customHeight="1" x14ac:dyDescent="0.2">
      <c r="B52" s="41"/>
    </row>
    <row r="53" spans="2:5" ht="24" customHeight="1" x14ac:dyDescent="0.2">
      <c r="B53" s="16" t="s">
        <v>32</v>
      </c>
      <c r="C53" s="17" t="s">
        <v>6</v>
      </c>
      <c r="D53" s="17" t="s">
        <v>33</v>
      </c>
    </row>
    <row r="54" spans="2:5" ht="14.25" customHeight="1" x14ac:dyDescent="0.2">
      <c r="B54" s="18" t="s">
        <v>34</v>
      </c>
      <c r="C54" s="19"/>
      <c r="D54" s="19">
        <v>0</v>
      </c>
    </row>
    <row r="55" spans="2:5" ht="14.25" customHeight="1" x14ac:dyDescent="0.2">
      <c r="B55" s="20"/>
      <c r="C55" s="21"/>
      <c r="D55" s="21">
        <v>0</v>
      </c>
    </row>
    <row r="56" spans="2:5" ht="14.25" customHeight="1" x14ac:dyDescent="0.2">
      <c r="B56" s="20" t="s">
        <v>35</v>
      </c>
      <c r="C56" s="21"/>
      <c r="D56" s="21"/>
    </row>
    <row r="57" spans="2:5" ht="14.25" customHeight="1" x14ac:dyDescent="0.2">
      <c r="B57" s="24"/>
      <c r="C57" s="25"/>
      <c r="D57" s="25">
        <v>0</v>
      </c>
    </row>
    <row r="58" spans="2:5" ht="14.25" customHeight="1" x14ac:dyDescent="0.2">
      <c r="B58" s="42"/>
      <c r="C58" s="17">
        <f>SUM(C53:C57)</f>
        <v>0</v>
      </c>
      <c r="D58" s="17"/>
    </row>
    <row r="59" spans="2:5" ht="14.25" customHeight="1" x14ac:dyDescent="0.2">
      <c r="B59" s="42"/>
      <c r="C59" s="43"/>
      <c r="D59" s="43"/>
      <c r="E59" s="43"/>
    </row>
    <row r="60" spans="2:5" ht="9.75" customHeight="1" x14ac:dyDescent="0.2">
      <c r="B60" s="42"/>
      <c r="C60" s="43"/>
      <c r="D60" s="43"/>
      <c r="E60" s="43"/>
    </row>
    <row r="61" spans="2:5" ht="14.25" customHeight="1" x14ac:dyDescent="0.2">
      <c r="B61" s="14" t="s">
        <v>36</v>
      </c>
    </row>
    <row r="62" spans="2:5" ht="14.25" customHeight="1" x14ac:dyDescent="0.2">
      <c r="B62" s="41"/>
    </row>
    <row r="63" spans="2:5" ht="27.75" customHeight="1" x14ac:dyDescent="0.2">
      <c r="B63" s="16" t="s">
        <v>37</v>
      </c>
      <c r="C63" s="17" t="s">
        <v>6</v>
      </c>
      <c r="D63" s="17" t="s">
        <v>7</v>
      </c>
      <c r="E63" s="44" t="s">
        <v>38</v>
      </c>
    </row>
    <row r="64" spans="2:5" ht="14.25" customHeight="1" x14ac:dyDescent="0.2">
      <c r="B64" s="45" t="s">
        <v>39</v>
      </c>
      <c r="C64" s="46"/>
      <c r="D64" s="19">
        <v>0</v>
      </c>
      <c r="E64" s="47">
        <v>0</v>
      </c>
    </row>
    <row r="65" spans="2:5" ht="14.25" customHeight="1" x14ac:dyDescent="0.2">
      <c r="B65" s="45"/>
      <c r="C65" s="48"/>
      <c r="D65" s="21">
        <v>0</v>
      </c>
      <c r="E65" s="38">
        <v>0</v>
      </c>
    </row>
    <row r="66" spans="2:5" ht="14.25" customHeight="1" x14ac:dyDescent="0.2">
      <c r="B66" s="45"/>
      <c r="C66" s="48"/>
      <c r="D66" s="21">
        <v>0</v>
      </c>
      <c r="E66" s="38">
        <v>0</v>
      </c>
    </row>
    <row r="67" spans="2:5" ht="14.25" customHeight="1" x14ac:dyDescent="0.2">
      <c r="B67" s="49"/>
      <c r="C67" s="50"/>
      <c r="D67" s="25">
        <v>0</v>
      </c>
      <c r="E67" s="51">
        <v>0</v>
      </c>
    </row>
    <row r="68" spans="2:5" ht="15" customHeight="1" x14ac:dyDescent="0.2">
      <c r="B68" s="42"/>
      <c r="C68" s="17">
        <f>SUM(C63:C67)</f>
        <v>0</v>
      </c>
      <c r="D68" s="52">
        <v>0</v>
      </c>
      <c r="E68" s="53">
        <v>0</v>
      </c>
    </row>
    <row r="69" spans="2:5" x14ac:dyDescent="0.2">
      <c r="B69" s="42"/>
      <c r="C69" s="54"/>
      <c r="D69" s="54"/>
      <c r="E69" s="54"/>
    </row>
    <row r="70" spans="2:5" x14ac:dyDescent="0.2">
      <c r="B70" s="42"/>
      <c r="C70" s="54"/>
      <c r="D70" s="54"/>
      <c r="E70" s="54"/>
    </row>
    <row r="71" spans="2:5" x14ac:dyDescent="0.2">
      <c r="B71" s="42"/>
      <c r="C71" s="54"/>
      <c r="D71" s="54"/>
      <c r="E71" s="54"/>
    </row>
    <row r="72" spans="2:5" ht="26.25" customHeight="1" x14ac:dyDescent="0.2">
      <c r="B72" s="16" t="s">
        <v>40</v>
      </c>
      <c r="C72" s="17" t="s">
        <v>6</v>
      </c>
      <c r="D72" s="17" t="s">
        <v>7</v>
      </c>
      <c r="E72" s="54"/>
    </row>
    <row r="73" spans="2:5" x14ac:dyDescent="0.2">
      <c r="B73" s="18" t="s">
        <v>41</v>
      </c>
      <c r="C73" s="38"/>
      <c r="D73" s="21">
        <v>0</v>
      </c>
      <c r="E73" s="54"/>
    </row>
    <row r="74" spans="2:5" x14ac:dyDescent="0.2">
      <c r="B74" s="24"/>
      <c r="C74" s="38"/>
      <c r="D74" s="21">
        <v>0</v>
      </c>
      <c r="E74" s="54"/>
    </row>
    <row r="75" spans="2:5" ht="16.5" customHeight="1" x14ac:dyDescent="0.2">
      <c r="B75" s="42"/>
      <c r="C75" s="17">
        <f>SUM(C73:C74)</f>
        <v>0</v>
      </c>
      <c r="D75" s="17"/>
      <c r="E75" s="54"/>
    </row>
    <row r="76" spans="2:5" x14ac:dyDescent="0.2">
      <c r="B76" s="42"/>
      <c r="C76" s="54"/>
      <c r="D76" s="54"/>
      <c r="E76" s="54"/>
    </row>
    <row r="77" spans="2:5" x14ac:dyDescent="0.2">
      <c r="B77" s="42"/>
      <c r="C77" s="54"/>
      <c r="D77" s="54"/>
      <c r="E77" s="54"/>
    </row>
    <row r="78" spans="2:5" x14ac:dyDescent="0.2">
      <c r="B78" s="14" t="s">
        <v>42</v>
      </c>
    </row>
    <row r="80" spans="2:5" ht="24" customHeight="1" x14ac:dyDescent="0.2">
      <c r="B80" s="16" t="s">
        <v>43</v>
      </c>
      <c r="C80" s="17" t="s">
        <v>44</v>
      </c>
      <c r="D80" s="17" t="s">
        <v>45</v>
      </c>
      <c r="E80" s="17" t="s">
        <v>46</v>
      </c>
    </row>
    <row r="81" spans="2:5" x14ac:dyDescent="0.2">
      <c r="B81" s="18" t="s">
        <v>47</v>
      </c>
      <c r="C81" s="36">
        <f>SUM(C82:C93)</f>
        <v>257024388.91</v>
      </c>
      <c r="D81" s="36">
        <f>SUM(D82:D93)</f>
        <v>281908689.02999997</v>
      </c>
      <c r="E81" s="36">
        <f>+D81-C81</f>
        <v>24884300.119999975</v>
      </c>
    </row>
    <row r="82" spans="2:5" x14ac:dyDescent="0.2">
      <c r="B82" s="28" t="s">
        <v>48</v>
      </c>
      <c r="C82" s="55">
        <v>14000000</v>
      </c>
      <c r="D82" s="55">
        <v>14000000</v>
      </c>
      <c r="E82" s="21">
        <f>+D82-C82</f>
        <v>0</v>
      </c>
    </row>
    <row r="83" spans="2:5" x14ac:dyDescent="0.2">
      <c r="B83" s="28" t="s">
        <v>49</v>
      </c>
      <c r="C83" s="55">
        <v>74737729.200000003</v>
      </c>
      <c r="D83" s="55">
        <v>74737729.200000003</v>
      </c>
      <c r="E83" s="21">
        <f t="shared" ref="E83:E93" si="0">+D83-C83</f>
        <v>0</v>
      </c>
    </row>
    <row r="84" spans="2:5" x14ac:dyDescent="0.2">
      <c r="B84" s="28" t="s">
        <v>50</v>
      </c>
      <c r="C84" s="55">
        <v>558272.79</v>
      </c>
      <c r="D84" s="55">
        <v>558272.79</v>
      </c>
      <c r="E84" s="21">
        <f t="shared" si="0"/>
        <v>0</v>
      </c>
    </row>
    <row r="85" spans="2:5" x14ac:dyDescent="0.2">
      <c r="B85" s="28" t="s">
        <v>51</v>
      </c>
      <c r="C85" s="55">
        <v>27419166.670000002</v>
      </c>
      <c r="D85" s="55">
        <v>27419166.670000002</v>
      </c>
      <c r="E85" s="21">
        <f t="shared" si="0"/>
        <v>0</v>
      </c>
    </row>
    <row r="86" spans="2:5" x14ac:dyDescent="0.2">
      <c r="B86" s="28" t="s">
        <v>52</v>
      </c>
      <c r="C86" s="55">
        <v>53597229.07</v>
      </c>
      <c r="D86" s="55">
        <v>53597229.07</v>
      </c>
      <c r="E86" s="21">
        <f t="shared" si="0"/>
        <v>0</v>
      </c>
    </row>
    <row r="87" spans="2:5" x14ac:dyDescent="0.2">
      <c r="B87" s="28" t="s">
        <v>53</v>
      </c>
      <c r="C87" s="55">
        <v>65596520.009999998</v>
      </c>
      <c r="D87" s="55">
        <v>90480820.129999995</v>
      </c>
      <c r="E87" s="21">
        <f>+D87-C87</f>
        <v>24884300.119999997</v>
      </c>
    </row>
    <row r="88" spans="2:5" x14ac:dyDescent="0.2">
      <c r="B88" s="28" t="s">
        <v>54</v>
      </c>
      <c r="C88" s="55">
        <v>233474.09</v>
      </c>
      <c r="D88" s="55">
        <v>233474.09</v>
      </c>
      <c r="E88" s="21">
        <f t="shared" si="0"/>
        <v>0</v>
      </c>
    </row>
    <row r="89" spans="2:5" x14ac:dyDescent="0.2">
      <c r="B89" s="28" t="s">
        <v>55</v>
      </c>
      <c r="C89" s="55">
        <v>3061800.7</v>
      </c>
      <c r="D89" s="55">
        <v>3061800.7</v>
      </c>
      <c r="E89" s="21">
        <f t="shared" si="0"/>
        <v>0</v>
      </c>
    </row>
    <row r="90" spans="2:5" x14ac:dyDescent="0.2">
      <c r="B90" s="28" t="s">
        <v>56</v>
      </c>
      <c r="C90" s="55">
        <v>10318612.109999999</v>
      </c>
      <c r="D90" s="55">
        <v>10318612.109999999</v>
      </c>
      <c r="E90" s="21">
        <f t="shared" si="0"/>
        <v>0</v>
      </c>
    </row>
    <row r="91" spans="2:5" x14ac:dyDescent="0.2">
      <c r="B91" s="28" t="s">
        <v>57</v>
      </c>
      <c r="C91" s="55">
        <v>2903995.82</v>
      </c>
      <c r="D91" s="55">
        <v>2903995.82</v>
      </c>
      <c r="E91" s="21">
        <f t="shared" si="0"/>
        <v>0</v>
      </c>
    </row>
    <row r="92" spans="2:5" x14ac:dyDescent="0.2">
      <c r="B92" s="28" t="s">
        <v>58</v>
      </c>
      <c r="C92" s="55">
        <v>2861415.3</v>
      </c>
      <c r="D92" s="55">
        <v>2861415.3</v>
      </c>
      <c r="E92" s="21">
        <f t="shared" si="0"/>
        <v>0</v>
      </c>
    </row>
    <row r="93" spans="2:5" x14ac:dyDescent="0.2">
      <c r="B93" s="28" t="s">
        <v>59</v>
      </c>
      <c r="C93" s="55">
        <v>1736173.15</v>
      </c>
      <c r="D93" s="55">
        <v>1736173.15</v>
      </c>
      <c r="E93" s="21">
        <f t="shared" si="0"/>
        <v>0</v>
      </c>
    </row>
    <row r="94" spans="2:5" x14ac:dyDescent="0.2">
      <c r="B94" s="20" t="s">
        <v>60</v>
      </c>
      <c r="C94" s="36">
        <f>SUM(C95:C130)</f>
        <v>113834690.48999999</v>
      </c>
      <c r="D94" s="36">
        <f t="shared" ref="D94" si="1">SUM(D95:D130)</f>
        <v>114801424.06999999</v>
      </c>
      <c r="E94" s="36">
        <f>+D94-C94</f>
        <v>966733.57999999821</v>
      </c>
    </row>
    <row r="95" spans="2:5" x14ac:dyDescent="0.2">
      <c r="B95" s="28" t="s">
        <v>61</v>
      </c>
      <c r="C95" s="23">
        <v>7821262.8300000001</v>
      </c>
      <c r="D95" s="56">
        <v>8063708.6299999999</v>
      </c>
      <c r="E95" s="21">
        <f>+C95-D95</f>
        <v>-242445.79999999981</v>
      </c>
    </row>
    <row r="96" spans="2:5" x14ac:dyDescent="0.2">
      <c r="B96" s="28" t="s">
        <v>62</v>
      </c>
      <c r="C96" s="21">
        <v>8982534.0700000003</v>
      </c>
      <c r="D96" s="56">
        <v>8715166.9800000004</v>
      </c>
      <c r="E96" s="21">
        <f t="shared" ref="E96:E130" si="2">+C96-D96</f>
        <v>267367.08999999985</v>
      </c>
    </row>
    <row r="97" spans="2:5" x14ac:dyDescent="0.2">
      <c r="B97" s="28" t="s">
        <v>63</v>
      </c>
      <c r="C97" s="21">
        <v>1415409.58</v>
      </c>
      <c r="D97" s="56">
        <v>1415409.58</v>
      </c>
      <c r="E97" s="21">
        <f t="shared" si="2"/>
        <v>0</v>
      </c>
    </row>
    <row r="98" spans="2:5" x14ac:dyDescent="0.2">
      <c r="B98" s="28" t="s">
        <v>64</v>
      </c>
      <c r="C98" s="21">
        <v>16371117.75</v>
      </c>
      <c r="D98" s="56">
        <v>17811947.829999998</v>
      </c>
      <c r="E98" s="21">
        <f t="shared" si="2"/>
        <v>-1440830.0799999982</v>
      </c>
    </row>
    <row r="99" spans="2:5" x14ac:dyDescent="0.2">
      <c r="B99" s="28" t="s">
        <v>65</v>
      </c>
      <c r="C99" s="21">
        <v>6723984.9100000001</v>
      </c>
      <c r="D99" s="56">
        <v>5369483.9299999997</v>
      </c>
      <c r="E99" s="21">
        <f t="shared" si="2"/>
        <v>1354500.9800000004</v>
      </c>
    </row>
    <row r="100" spans="2:5" x14ac:dyDescent="0.2">
      <c r="B100" s="28" t="s">
        <v>66</v>
      </c>
      <c r="C100" s="21">
        <v>1202718.3400000001</v>
      </c>
      <c r="D100" s="56">
        <v>1177682.74</v>
      </c>
      <c r="E100" s="21">
        <f t="shared" si="2"/>
        <v>25035.600000000093</v>
      </c>
    </row>
    <row r="101" spans="2:5" x14ac:dyDescent="0.2">
      <c r="B101" s="28" t="s">
        <v>67</v>
      </c>
      <c r="C101" s="21">
        <v>1465361.33</v>
      </c>
      <c r="D101" s="56">
        <v>1461301.33</v>
      </c>
      <c r="E101" s="21">
        <f t="shared" si="2"/>
        <v>4060</v>
      </c>
    </row>
    <row r="102" spans="2:5" x14ac:dyDescent="0.2">
      <c r="B102" s="28" t="s">
        <v>68</v>
      </c>
      <c r="C102" s="21">
        <v>3475365.82</v>
      </c>
      <c r="D102" s="56">
        <v>3480650.62</v>
      </c>
      <c r="E102" s="21">
        <f t="shared" si="2"/>
        <v>-5284.8000000002794</v>
      </c>
    </row>
    <row r="103" spans="2:5" x14ac:dyDescent="0.2">
      <c r="B103" s="28" t="s">
        <v>69</v>
      </c>
      <c r="C103" s="21">
        <v>518434.34</v>
      </c>
      <c r="D103" s="56">
        <v>518434.34</v>
      </c>
      <c r="E103" s="21">
        <f t="shared" si="2"/>
        <v>0</v>
      </c>
    </row>
    <row r="104" spans="2:5" x14ac:dyDescent="0.2">
      <c r="B104" s="28" t="s">
        <v>70</v>
      </c>
      <c r="C104" s="21">
        <v>158711.84</v>
      </c>
      <c r="D104" s="56">
        <v>158711.84</v>
      </c>
      <c r="E104" s="21">
        <f t="shared" si="2"/>
        <v>0</v>
      </c>
    </row>
    <row r="105" spans="2:5" x14ac:dyDescent="0.2">
      <c r="B105" s="28" t="s">
        <v>71</v>
      </c>
      <c r="C105" s="21">
        <v>327400.15000000002</v>
      </c>
      <c r="D105" s="56">
        <v>327400.15000000002</v>
      </c>
      <c r="E105" s="21">
        <f t="shared" si="2"/>
        <v>0</v>
      </c>
    </row>
    <row r="106" spans="2:5" x14ac:dyDescent="0.2">
      <c r="B106" s="28" t="s">
        <v>72</v>
      </c>
      <c r="C106" s="21">
        <v>4877894.38</v>
      </c>
      <c r="D106" s="56">
        <v>4877894.38</v>
      </c>
      <c r="E106" s="21">
        <f t="shared" si="2"/>
        <v>0</v>
      </c>
    </row>
    <row r="107" spans="2:5" x14ac:dyDescent="0.2">
      <c r="B107" s="28" t="s">
        <v>73</v>
      </c>
      <c r="C107" s="21">
        <v>5661114.0800000001</v>
      </c>
      <c r="D107" s="56">
        <v>5937463.5099999998</v>
      </c>
      <c r="E107" s="21">
        <f t="shared" si="2"/>
        <v>-276349.4299999997</v>
      </c>
    </row>
    <row r="108" spans="2:5" x14ac:dyDescent="0.2">
      <c r="B108" s="28" t="s">
        <v>74</v>
      </c>
      <c r="C108" s="21">
        <v>689803.84</v>
      </c>
      <c r="D108" s="56">
        <v>652266.34</v>
      </c>
      <c r="E108" s="21">
        <f t="shared" si="2"/>
        <v>37537.5</v>
      </c>
    </row>
    <row r="109" spans="2:5" x14ac:dyDescent="0.2">
      <c r="B109" s="28" t="s">
        <v>75</v>
      </c>
      <c r="C109" s="21">
        <v>194816.54</v>
      </c>
      <c r="D109" s="56">
        <v>194816.54</v>
      </c>
      <c r="E109" s="21">
        <f t="shared" si="2"/>
        <v>0</v>
      </c>
    </row>
    <row r="110" spans="2:5" x14ac:dyDescent="0.2">
      <c r="B110" s="28" t="s">
        <v>76</v>
      </c>
      <c r="C110" s="21">
        <v>3614882.64</v>
      </c>
      <c r="D110" s="56">
        <v>3968282.64</v>
      </c>
      <c r="E110" s="21">
        <f t="shared" si="2"/>
        <v>-353400</v>
      </c>
    </row>
    <row r="111" spans="2:5" x14ac:dyDescent="0.2">
      <c r="B111" s="28" t="s">
        <v>77</v>
      </c>
      <c r="C111" s="21">
        <v>3462754</v>
      </c>
      <c r="D111" s="56">
        <v>3462754</v>
      </c>
      <c r="E111" s="21">
        <f t="shared" si="2"/>
        <v>0</v>
      </c>
    </row>
    <row r="112" spans="2:5" x14ac:dyDescent="0.2">
      <c r="B112" s="28" t="s">
        <v>78</v>
      </c>
      <c r="C112" s="21">
        <v>5478.26</v>
      </c>
      <c r="D112" s="56">
        <v>5478.26</v>
      </c>
      <c r="E112" s="21">
        <f t="shared" si="2"/>
        <v>0</v>
      </c>
    </row>
    <row r="113" spans="2:5" x14ac:dyDescent="0.2">
      <c r="B113" s="28" t="s">
        <v>79</v>
      </c>
      <c r="C113" s="21">
        <v>345786.09</v>
      </c>
      <c r="D113" s="56">
        <v>345786.09</v>
      </c>
      <c r="E113" s="21">
        <f t="shared" si="2"/>
        <v>0</v>
      </c>
    </row>
    <row r="114" spans="2:5" x14ac:dyDescent="0.2">
      <c r="B114" s="28" t="s">
        <v>80</v>
      </c>
      <c r="C114" s="21">
        <v>28155</v>
      </c>
      <c r="D114" s="56">
        <v>28155</v>
      </c>
      <c r="E114" s="21">
        <f t="shared" si="2"/>
        <v>0</v>
      </c>
    </row>
    <row r="115" spans="2:5" x14ac:dyDescent="0.2">
      <c r="B115" s="28" t="s">
        <v>81</v>
      </c>
      <c r="C115" s="21">
        <v>225354.35</v>
      </c>
      <c r="D115" s="56">
        <v>225354.35</v>
      </c>
      <c r="E115" s="21">
        <f t="shared" si="2"/>
        <v>0</v>
      </c>
    </row>
    <row r="116" spans="2:5" x14ac:dyDescent="0.2">
      <c r="B116" s="28" t="s">
        <v>82</v>
      </c>
      <c r="C116" s="21">
        <v>12586</v>
      </c>
      <c r="D116" s="56">
        <v>12586</v>
      </c>
      <c r="E116" s="21">
        <f t="shared" si="2"/>
        <v>0</v>
      </c>
    </row>
    <row r="117" spans="2:5" x14ac:dyDescent="0.2">
      <c r="B117" s="28" t="s">
        <v>83</v>
      </c>
      <c r="C117" s="21">
        <v>98083.34</v>
      </c>
      <c r="D117" s="56">
        <v>98083.34</v>
      </c>
      <c r="E117" s="21">
        <f t="shared" si="2"/>
        <v>0</v>
      </c>
    </row>
    <row r="118" spans="2:5" x14ac:dyDescent="0.2">
      <c r="B118" s="28" t="s">
        <v>84</v>
      </c>
      <c r="C118" s="21">
        <v>11405376.789999999</v>
      </c>
      <c r="D118" s="56">
        <v>11405376.789999999</v>
      </c>
      <c r="E118" s="21">
        <f t="shared" si="2"/>
        <v>0</v>
      </c>
    </row>
    <row r="119" spans="2:5" x14ac:dyDescent="0.2">
      <c r="B119" s="28" t="s">
        <v>85</v>
      </c>
      <c r="C119" s="21">
        <v>24142080.989999998</v>
      </c>
      <c r="D119" s="56">
        <v>24142080.989999998</v>
      </c>
      <c r="E119" s="21">
        <f t="shared" si="2"/>
        <v>0</v>
      </c>
    </row>
    <row r="120" spans="2:5" x14ac:dyDescent="0.2">
      <c r="B120" s="28" t="s">
        <v>86</v>
      </c>
      <c r="C120" s="21">
        <v>19995</v>
      </c>
      <c r="D120" s="56">
        <v>19995</v>
      </c>
      <c r="E120" s="21">
        <f t="shared" si="2"/>
        <v>0</v>
      </c>
    </row>
    <row r="121" spans="2:5" x14ac:dyDescent="0.2">
      <c r="B121" s="28" t="s">
        <v>87</v>
      </c>
      <c r="C121" s="21">
        <v>239303.76</v>
      </c>
      <c r="D121" s="56">
        <v>239303.76</v>
      </c>
      <c r="E121" s="21">
        <f t="shared" si="2"/>
        <v>0</v>
      </c>
    </row>
    <row r="122" spans="2:5" x14ac:dyDescent="0.2">
      <c r="B122" s="28" t="s">
        <v>88</v>
      </c>
      <c r="C122" s="21">
        <v>1264849.8500000001</v>
      </c>
      <c r="D122" s="56">
        <v>1264849.8500000001</v>
      </c>
      <c r="E122" s="21">
        <f t="shared" si="2"/>
        <v>0</v>
      </c>
    </row>
    <row r="123" spans="2:5" x14ac:dyDescent="0.2">
      <c r="B123" s="28" t="s">
        <v>89</v>
      </c>
      <c r="C123" s="21">
        <v>361324.21</v>
      </c>
      <c r="D123" s="56">
        <v>357694.94</v>
      </c>
      <c r="E123" s="21">
        <f t="shared" si="2"/>
        <v>3629.2700000000186</v>
      </c>
    </row>
    <row r="124" spans="2:5" x14ac:dyDescent="0.2">
      <c r="B124" s="28" t="s">
        <v>90</v>
      </c>
      <c r="C124" s="21">
        <v>2317282.7599999998</v>
      </c>
      <c r="D124" s="56">
        <v>2315971.39</v>
      </c>
      <c r="E124" s="21">
        <f t="shared" si="2"/>
        <v>1311.3699999996461</v>
      </c>
    </row>
    <row r="125" spans="2:5" x14ac:dyDescent="0.2">
      <c r="B125" s="28" t="s">
        <v>91</v>
      </c>
      <c r="C125" s="21">
        <v>491146.17</v>
      </c>
      <c r="D125" s="56">
        <v>489903.17</v>
      </c>
      <c r="E125" s="21">
        <f t="shared" si="2"/>
        <v>1243</v>
      </c>
    </row>
    <row r="126" spans="2:5" x14ac:dyDescent="0.2">
      <c r="B126" s="28" t="s">
        <v>92</v>
      </c>
      <c r="C126" s="21">
        <v>1768893.85</v>
      </c>
      <c r="D126" s="56">
        <v>1786506.13</v>
      </c>
      <c r="E126" s="21">
        <f t="shared" si="2"/>
        <v>-17612.279999999795</v>
      </c>
    </row>
    <row r="127" spans="2:5" x14ac:dyDescent="0.2">
      <c r="B127" s="28" t="s">
        <v>93</v>
      </c>
      <c r="C127" s="21">
        <v>266078.83</v>
      </c>
      <c r="D127" s="56">
        <v>266078.83</v>
      </c>
      <c r="E127" s="21">
        <f t="shared" si="2"/>
        <v>0</v>
      </c>
    </row>
    <row r="128" spans="2:5" x14ac:dyDescent="0.2">
      <c r="B128" s="28" t="s">
        <v>94</v>
      </c>
      <c r="C128" s="21">
        <v>3754583.78</v>
      </c>
      <c r="D128" s="56">
        <v>4080079.78</v>
      </c>
      <c r="E128" s="21">
        <f t="shared" si="2"/>
        <v>-325496</v>
      </c>
    </row>
    <row r="129" spans="2:5" x14ac:dyDescent="0.2">
      <c r="B129" s="28" t="s">
        <v>95</v>
      </c>
      <c r="C129" s="21">
        <v>104765.02</v>
      </c>
      <c r="D129" s="56">
        <v>104765.02</v>
      </c>
      <c r="E129" s="21">
        <f t="shared" si="2"/>
        <v>0</v>
      </c>
    </row>
    <row r="130" spans="2:5" x14ac:dyDescent="0.2">
      <c r="B130" s="28" t="s">
        <v>96</v>
      </c>
      <c r="C130" s="21">
        <v>20000</v>
      </c>
      <c r="D130" s="56">
        <v>20000</v>
      </c>
      <c r="E130" s="21">
        <f t="shared" si="2"/>
        <v>0</v>
      </c>
    </row>
    <row r="131" spans="2:5" x14ac:dyDescent="0.2">
      <c r="B131" s="20" t="s">
        <v>97</v>
      </c>
      <c r="C131" s="57">
        <f>SUM(C132:C153)</f>
        <v>-81578289.290000036</v>
      </c>
      <c r="D131" s="57">
        <f t="shared" ref="D131" si="3">SUM(D132:D153)</f>
        <v>-79646562.700000033</v>
      </c>
      <c r="E131" s="57">
        <f>+D131-C131</f>
        <v>1931726.5900000036</v>
      </c>
    </row>
    <row r="132" spans="2:5" x14ac:dyDescent="0.2">
      <c r="B132" s="28" t="s">
        <v>98</v>
      </c>
      <c r="C132" s="21">
        <v>-10915576.9</v>
      </c>
      <c r="D132" s="21">
        <v>-10648209.810000001</v>
      </c>
      <c r="E132" s="21">
        <f>+D132-C132</f>
        <v>267367.08999999985</v>
      </c>
    </row>
    <row r="133" spans="2:5" x14ac:dyDescent="0.2">
      <c r="B133" s="28" t="s">
        <v>99</v>
      </c>
      <c r="C133" s="21">
        <v>-1016608.58</v>
      </c>
      <c r="D133" s="21">
        <v>-1016608.58</v>
      </c>
      <c r="E133" s="21">
        <f t="shared" ref="E133:E153" si="4">+D133-C133</f>
        <v>0</v>
      </c>
    </row>
    <row r="134" spans="2:5" x14ac:dyDescent="0.2">
      <c r="B134" s="28" t="s">
        <v>100</v>
      </c>
      <c r="C134" s="21">
        <v>-19470058.66</v>
      </c>
      <c r="D134" s="21">
        <v>-17867137.100000001</v>
      </c>
      <c r="E134" s="21">
        <f t="shared" si="4"/>
        <v>1602921.5599999987</v>
      </c>
    </row>
    <row r="135" spans="2:5" x14ac:dyDescent="0.2">
      <c r="B135" s="28" t="s">
        <v>101</v>
      </c>
      <c r="C135" s="21">
        <v>-1797506.92</v>
      </c>
      <c r="D135" s="21">
        <v>-1780545.32</v>
      </c>
      <c r="E135" s="21">
        <f t="shared" si="4"/>
        <v>16961.59999999986</v>
      </c>
    </row>
    <row r="136" spans="2:5" x14ac:dyDescent="0.2">
      <c r="B136" s="28" t="s">
        <v>102</v>
      </c>
      <c r="C136" s="21">
        <v>-857362.82</v>
      </c>
      <c r="D136" s="21">
        <v>-855799.62</v>
      </c>
      <c r="E136" s="21">
        <f t="shared" si="4"/>
        <v>1563.1999999999534</v>
      </c>
    </row>
    <row r="137" spans="2:5" x14ac:dyDescent="0.2">
      <c r="B137" s="28" t="s">
        <v>103</v>
      </c>
      <c r="C137" s="21">
        <v>-37753.339999999997</v>
      </c>
      <c r="D137" s="21">
        <v>-37753.339999999997</v>
      </c>
      <c r="E137" s="21">
        <f t="shared" si="4"/>
        <v>0</v>
      </c>
    </row>
    <row r="138" spans="2:5" x14ac:dyDescent="0.2">
      <c r="B138" s="28" t="s">
        <v>104</v>
      </c>
      <c r="C138" s="21">
        <v>-75220.84</v>
      </c>
      <c r="D138" s="21">
        <v>-75220.84</v>
      </c>
      <c r="E138" s="21">
        <f t="shared" si="4"/>
        <v>0</v>
      </c>
    </row>
    <row r="139" spans="2:5" x14ac:dyDescent="0.2">
      <c r="B139" s="28" t="s">
        <v>105</v>
      </c>
      <c r="C139" s="21">
        <v>-5013553.43</v>
      </c>
      <c r="D139" s="21">
        <v>-5013553.43</v>
      </c>
      <c r="E139" s="21">
        <f t="shared" si="4"/>
        <v>0</v>
      </c>
    </row>
    <row r="140" spans="2:5" x14ac:dyDescent="0.2">
      <c r="B140" s="28" t="s">
        <v>106</v>
      </c>
      <c r="C140" s="21">
        <v>-2151507.92</v>
      </c>
      <c r="D140" s="21">
        <v>-2113970.42</v>
      </c>
      <c r="E140" s="21">
        <f t="shared" si="4"/>
        <v>37537.5</v>
      </c>
    </row>
    <row r="141" spans="2:5" x14ac:dyDescent="0.2">
      <c r="B141" s="28" t="s">
        <v>107</v>
      </c>
      <c r="C141" s="21">
        <v>-151506.54</v>
      </c>
      <c r="D141" s="21">
        <v>-151506.54</v>
      </c>
      <c r="E141" s="21">
        <f t="shared" si="4"/>
        <v>0</v>
      </c>
    </row>
    <row r="142" spans="2:5" x14ac:dyDescent="0.2">
      <c r="B142" s="28" t="s">
        <v>108</v>
      </c>
      <c r="C142" s="21">
        <v>-5254636.6399999997</v>
      </c>
      <c r="D142" s="21">
        <v>-5254636.6399999997</v>
      </c>
      <c r="E142" s="21">
        <f t="shared" si="4"/>
        <v>0</v>
      </c>
    </row>
    <row r="143" spans="2:5" x14ac:dyDescent="0.2">
      <c r="B143" s="28" t="s">
        <v>109</v>
      </c>
      <c r="C143" s="21">
        <v>-5478.26</v>
      </c>
      <c r="D143" s="21">
        <v>-5478.26</v>
      </c>
      <c r="E143" s="21">
        <f t="shared" si="4"/>
        <v>0</v>
      </c>
    </row>
    <row r="144" spans="2:5" x14ac:dyDescent="0.2">
      <c r="B144" s="28" t="s">
        <v>110</v>
      </c>
      <c r="C144" s="21">
        <v>-248276.09</v>
      </c>
      <c r="D144" s="21">
        <v>-248276.09</v>
      </c>
      <c r="E144" s="21">
        <f t="shared" si="4"/>
        <v>0</v>
      </c>
    </row>
    <row r="145" spans="2:5" x14ac:dyDescent="0.2">
      <c r="B145" s="28" t="s">
        <v>111</v>
      </c>
      <c r="C145" s="21">
        <v>-11852</v>
      </c>
      <c r="D145" s="21">
        <v>-11852</v>
      </c>
      <c r="E145" s="21">
        <f t="shared" si="4"/>
        <v>0</v>
      </c>
    </row>
    <row r="146" spans="2:5" x14ac:dyDescent="0.2">
      <c r="B146" s="28" t="s">
        <v>112</v>
      </c>
      <c r="C146" s="21">
        <v>-98083.34</v>
      </c>
      <c r="D146" s="21">
        <v>-98083.34</v>
      </c>
      <c r="E146" s="21">
        <f t="shared" si="4"/>
        <v>0</v>
      </c>
    </row>
    <row r="147" spans="2:5" x14ac:dyDescent="0.2">
      <c r="B147" s="28" t="s">
        <v>113</v>
      </c>
      <c r="C147" s="21">
        <v>-30070504.780000001</v>
      </c>
      <c r="D147" s="21">
        <v>-30070504.780000001</v>
      </c>
      <c r="E147" s="21">
        <f t="shared" si="4"/>
        <v>0</v>
      </c>
    </row>
    <row r="148" spans="2:5" x14ac:dyDescent="0.2">
      <c r="B148" s="28" t="s">
        <v>114</v>
      </c>
      <c r="C148" s="21">
        <v>-11248</v>
      </c>
      <c r="D148" s="21">
        <v>-11248</v>
      </c>
      <c r="E148" s="21">
        <f t="shared" si="4"/>
        <v>0</v>
      </c>
    </row>
    <row r="149" spans="2:5" x14ac:dyDescent="0.2">
      <c r="B149" s="28" t="s">
        <v>115</v>
      </c>
      <c r="C149" s="21">
        <v>-145234.76</v>
      </c>
      <c r="D149" s="21">
        <v>-145234.76</v>
      </c>
      <c r="E149" s="21">
        <f t="shared" si="4"/>
        <v>0</v>
      </c>
    </row>
    <row r="150" spans="2:5" x14ac:dyDescent="0.2">
      <c r="B150" s="28" t="s">
        <v>116</v>
      </c>
      <c r="C150" s="21">
        <v>-1321952.06</v>
      </c>
      <c r="D150" s="21">
        <v>-1318322.79</v>
      </c>
      <c r="E150" s="21">
        <f t="shared" si="4"/>
        <v>3629.2700000000186</v>
      </c>
    </row>
    <row r="151" spans="2:5" x14ac:dyDescent="0.2">
      <c r="B151" s="28" t="s">
        <v>117</v>
      </c>
      <c r="C151" s="21">
        <v>-749028.93</v>
      </c>
      <c r="D151" s="21">
        <v>-747282.56</v>
      </c>
      <c r="E151" s="21">
        <f t="shared" si="4"/>
        <v>1746.3699999999953</v>
      </c>
    </row>
    <row r="152" spans="2:5" x14ac:dyDescent="0.2">
      <c r="B152" s="28" t="s">
        <v>118</v>
      </c>
      <c r="C152" s="21">
        <v>-710997.68</v>
      </c>
      <c r="D152" s="21">
        <v>-710997.68</v>
      </c>
      <c r="E152" s="21">
        <f t="shared" si="4"/>
        <v>0</v>
      </c>
    </row>
    <row r="153" spans="2:5" x14ac:dyDescent="0.2">
      <c r="B153" s="58" t="s">
        <v>119</v>
      </c>
      <c r="C153" s="21">
        <v>-1464340.8</v>
      </c>
      <c r="D153" s="21">
        <v>-1464340.8</v>
      </c>
      <c r="E153" s="21">
        <f t="shared" si="4"/>
        <v>0</v>
      </c>
    </row>
    <row r="154" spans="2:5" ht="18" customHeight="1" x14ac:dyDescent="0.2">
      <c r="C154" s="26">
        <f>+C81+C94+C131</f>
        <v>289280790.10999995</v>
      </c>
      <c r="D154" s="26">
        <f>+D81+D94+D131</f>
        <v>317063550.39999992</v>
      </c>
      <c r="E154" s="26">
        <f>+E81+E94+E131</f>
        <v>27782760.289999977</v>
      </c>
    </row>
    <row r="155" spans="2:5" x14ac:dyDescent="0.2">
      <c r="C155" s="40"/>
      <c r="D155" s="40"/>
      <c r="E155" s="40"/>
    </row>
    <row r="157" spans="2:5" ht="21.75" customHeight="1" x14ac:dyDescent="0.2">
      <c r="B157" s="16" t="s">
        <v>120</v>
      </c>
      <c r="C157" s="17" t="s">
        <v>44</v>
      </c>
      <c r="D157" s="17" t="s">
        <v>45</v>
      </c>
      <c r="E157" s="17" t="s">
        <v>121</v>
      </c>
    </row>
    <row r="158" spans="2:5" x14ac:dyDescent="0.2">
      <c r="B158" s="18" t="s">
        <v>122</v>
      </c>
      <c r="C158" s="19"/>
      <c r="D158" s="19"/>
      <c r="E158" s="19"/>
    </row>
    <row r="159" spans="2:5" x14ac:dyDescent="0.2">
      <c r="B159" s="20"/>
      <c r="C159" s="21"/>
      <c r="D159" s="21"/>
      <c r="E159" s="21"/>
    </row>
    <row r="160" spans="2:5" x14ac:dyDescent="0.2">
      <c r="B160" s="20" t="s">
        <v>123</v>
      </c>
      <c r="C160" s="21"/>
      <c r="D160" s="21"/>
      <c r="E160" s="21"/>
    </row>
    <row r="161" spans="2:5" x14ac:dyDescent="0.2">
      <c r="B161" s="20"/>
      <c r="C161" s="21"/>
      <c r="D161" s="21"/>
      <c r="E161" s="21"/>
    </row>
    <row r="162" spans="2:5" x14ac:dyDescent="0.2">
      <c r="B162" s="20" t="s">
        <v>97</v>
      </c>
      <c r="C162" s="21"/>
      <c r="D162" s="21"/>
      <c r="E162" s="21"/>
    </row>
    <row r="163" spans="2:5" x14ac:dyDescent="0.2">
      <c r="B163" s="59"/>
      <c r="C163" s="25"/>
      <c r="D163" s="25"/>
      <c r="E163" s="25"/>
    </row>
    <row r="164" spans="2:5" ht="16.5" customHeight="1" x14ac:dyDescent="0.2">
      <c r="C164" s="17">
        <f>SUM(C162:C163)</f>
        <v>0</v>
      </c>
      <c r="D164" s="17">
        <f t="shared" ref="D164" si="5">SUM(D162:D163)</f>
        <v>0</v>
      </c>
      <c r="E164" s="60"/>
    </row>
    <row r="167" spans="2:5" ht="27" customHeight="1" x14ac:dyDescent="0.2">
      <c r="B167" s="16" t="s">
        <v>124</v>
      </c>
      <c r="C167" s="17" t="s">
        <v>6</v>
      </c>
    </row>
    <row r="168" spans="2:5" x14ac:dyDescent="0.2">
      <c r="B168" s="18" t="s">
        <v>125</v>
      </c>
      <c r="C168" s="19"/>
    </row>
    <row r="169" spans="2:5" x14ac:dyDescent="0.2">
      <c r="B169" s="24"/>
      <c r="C169" s="25"/>
    </row>
    <row r="170" spans="2:5" ht="15" customHeight="1" x14ac:dyDescent="0.2">
      <c r="C170" s="17">
        <f>SUM(C169:C169)</f>
        <v>0</v>
      </c>
    </row>
    <row r="171" spans="2:5" x14ac:dyDescent="0.2">
      <c r="B171" s="3"/>
    </row>
    <row r="173" spans="2:5" ht="22.5" customHeight="1" x14ac:dyDescent="0.2">
      <c r="B173" s="61" t="s">
        <v>126</v>
      </c>
      <c r="C173" s="62" t="s">
        <v>6</v>
      </c>
      <c r="D173" s="63" t="s">
        <v>127</v>
      </c>
    </row>
    <row r="174" spans="2:5" x14ac:dyDescent="0.2">
      <c r="B174" s="64"/>
      <c r="C174" s="65"/>
      <c r="D174" s="66"/>
    </row>
    <row r="175" spans="2:5" x14ac:dyDescent="0.2">
      <c r="B175" s="67"/>
      <c r="C175" s="68"/>
      <c r="D175" s="68"/>
    </row>
    <row r="176" spans="2:5" ht="14.25" customHeight="1" x14ac:dyDescent="0.2">
      <c r="C176" s="17">
        <f>SUM(C175:C175)</f>
        <v>0</v>
      </c>
      <c r="D176" s="17"/>
    </row>
    <row r="180" spans="2:3" x14ac:dyDescent="0.2">
      <c r="B180" s="69" t="s">
        <v>128</v>
      </c>
    </row>
    <row r="182" spans="2:3" ht="20.25" customHeight="1" x14ac:dyDescent="0.2">
      <c r="B182" s="61" t="s">
        <v>129</v>
      </c>
      <c r="C182" s="62" t="s">
        <v>6</v>
      </c>
    </row>
    <row r="183" spans="2:3" ht="15" x14ac:dyDescent="0.25">
      <c r="B183" s="135" t="s">
        <v>130</v>
      </c>
      <c r="C183" s="136">
        <v>-39540.04</v>
      </c>
    </row>
    <row r="184" spans="2:3" ht="15" x14ac:dyDescent="0.25">
      <c r="B184" s="137" t="s">
        <v>131</v>
      </c>
      <c r="C184" s="138">
        <v>-343785.75</v>
      </c>
    </row>
    <row r="185" spans="2:3" ht="15" x14ac:dyDescent="0.25">
      <c r="B185" s="137" t="s">
        <v>132</v>
      </c>
      <c r="C185" s="138">
        <v>-202962.53</v>
      </c>
    </row>
    <row r="186" spans="2:3" ht="15" x14ac:dyDescent="0.25">
      <c r="B186" s="137" t="s">
        <v>133</v>
      </c>
      <c r="C186" s="138">
        <v>-208626.6</v>
      </c>
    </row>
    <row r="187" spans="2:3" ht="15" x14ac:dyDescent="0.25">
      <c r="B187" s="137" t="s">
        <v>134</v>
      </c>
      <c r="C187" s="138">
        <v>-682039.29</v>
      </c>
    </row>
    <row r="188" spans="2:3" ht="15" x14ac:dyDescent="0.25">
      <c r="B188" s="137" t="s">
        <v>135</v>
      </c>
      <c r="C188" s="138">
        <v>-184390.9</v>
      </c>
    </row>
    <row r="189" spans="2:3" ht="15" x14ac:dyDescent="0.25">
      <c r="B189" s="137" t="s">
        <v>136</v>
      </c>
      <c r="C189" s="138">
        <v>-862.75</v>
      </c>
    </row>
    <row r="190" spans="2:3" ht="15" x14ac:dyDescent="0.25">
      <c r="B190" s="137" t="s">
        <v>137</v>
      </c>
      <c r="C190" s="138">
        <v>-134.80000000000001</v>
      </c>
    </row>
    <row r="191" spans="2:3" ht="15" x14ac:dyDescent="0.25">
      <c r="B191" s="137" t="s">
        <v>138</v>
      </c>
      <c r="C191" s="138">
        <v>-46743.98</v>
      </c>
    </row>
    <row r="192" spans="2:3" ht="15" x14ac:dyDescent="0.25">
      <c r="B192" s="137" t="s">
        <v>139</v>
      </c>
      <c r="C192" s="138">
        <v>-104002.24000000001</v>
      </c>
    </row>
    <row r="193" spans="2:4" ht="15" x14ac:dyDescent="0.25">
      <c r="B193" s="137" t="s">
        <v>140</v>
      </c>
      <c r="C193" s="138">
        <v>-175503.92</v>
      </c>
    </row>
    <row r="194" spans="2:4" ht="15" x14ac:dyDescent="0.25">
      <c r="B194" s="137" t="s">
        <v>141</v>
      </c>
      <c r="C194" s="138">
        <v>-81628</v>
      </c>
    </row>
    <row r="195" spans="2:4" ht="15" x14ac:dyDescent="0.25">
      <c r="B195" s="137" t="s">
        <v>142</v>
      </c>
      <c r="C195" s="138">
        <v>-3662.07</v>
      </c>
    </row>
    <row r="196" spans="2:4" ht="15" x14ac:dyDescent="0.25">
      <c r="B196" s="137" t="s">
        <v>444</v>
      </c>
      <c r="C196" s="138">
        <v>8700</v>
      </c>
    </row>
    <row r="197" spans="2:4" ht="15" x14ac:dyDescent="0.25">
      <c r="B197" s="137" t="s">
        <v>143</v>
      </c>
      <c r="C197" s="138">
        <v>-174187.9</v>
      </c>
    </row>
    <row r="198" spans="2:4" ht="16.5" customHeight="1" x14ac:dyDescent="0.25">
      <c r="B198" s="137" t="s">
        <v>144</v>
      </c>
      <c r="C198" s="138">
        <v>-3908.48</v>
      </c>
    </row>
    <row r="199" spans="2:4" ht="15" x14ac:dyDescent="0.25">
      <c r="B199" s="139" t="s">
        <v>445</v>
      </c>
      <c r="C199" s="140">
        <v>-8970</v>
      </c>
    </row>
    <row r="200" spans="2:4" ht="20.25" customHeight="1" x14ac:dyDescent="0.2">
      <c r="C200" s="72">
        <f>SUM(C183:C199)</f>
        <v>-2252249.25</v>
      </c>
    </row>
    <row r="202" spans="2:4" ht="25.5" x14ac:dyDescent="0.2">
      <c r="B202" s="61" t="s">
        <v>145</v>
      </c>
      <c r="C202" s="71" t="s">
        <v>6</v>
      </c>
      <c r="D202" s="17" t="s">
        <v>146</v>
      </c>
    </row>
    <row r="203" spans="2:4" x14ac:dyDescent="0.2">
      <c r="B203" s="73" t="s">
        <v>147</v>
      </c>
      <c r="C203" s="74"/>
      <c r="D203" s="75"/>
    </row>
    <row r="204" spans="2:4" ht="16.5" customHeight="1" x14ac:dyDescent="0.2">
      <c r="B204" s="76"/>
      <c r="C204" s="77"/>
      <c r="D204" s="78"/>
    </row>
    <row r="205" spans="2:4" x14ac:dyDescent="0.2">
      <c r="B205" s="79"/>
      <c r="C205" s="80"/>
      <c r="D205" s="81"/>
    </row>
    <row r="206" spans="2:4" x14ac:dyDescent="0.2">
      <c r="C206" s="17">
        <f>SUM(C204:C205)</f>
        <v>0</v>
      </c>
      <c r="D206" s="82"/>
    </row>
    <row r="207" spans="2:4" ht="27.75" customHeight="1" x14ac:dyDescent="0.2"/>
    <row r="209" spans="2:4" ht="25.5" x14ac:dyDescent="0.2">
      <c r="B209" s="61" t="s">
        <v>148</v>
      </c>
      <c r="C209" s="62" t="s">
        <v>6</v>
      </c>
      <c r="D209" s="17" t="s">
        <v>146</v>
      </c>
    </row>
    <row r="210" spans="2:4" ht="15" customHeight="1" x14ac:dyDescent="0.2">
      <c r="B210" s="73" t="s">
        <v>149</v>
      </c>
      <c r="C210" s="83"/>
      <c r="D210" s="75"/>
    </row>
    <row r="211" spans="2:4" x14ac:dyDescent="0.2">
      <c r="B211" s="80"/>
      <c r="C211" s="77"/>
      <c r="D211" s="78"/>
    </row>
    <row r="212" spans="2:4" ht="24" customHeight="1" x14ac:dyDescent="0.2">
      <c r="C212" s="17">
        <f>SUM(C211:C211)</f>
        <v>0</v>
      </c>
      <c r="D212" s="82"/>
    </row>
    <row r="213" spans="2:4" x14ac:dyDescent="0.2">
      <c r="B213" s="3"/>
    </row>
    <row r="214" spans="2:4" x14ac:dyDescent="0.2">
      <c r="B214" s="61" t="s">
        <v>150</v>
      </c>
      <c r="C214" s="62" t="s">
        <v>6</v>
      </c>
      <c r="D214" s="17" t="s">
        <v>146</v>
      </c>
    </row>
    <row r="215" spans="2:4" ht="16.5" customHeight="1" x14ac:dyDescent="0.2">
      <c r="B215" s="73" t="s">
        <v>151</v>
      </c>
      <c r="C215" s="83"/>
      <c r="D215" s="75"/>
    </row>
    <row r="216" spans="2:4" x14ac:dyDescent="0.2">
      <c r="B216" s="79"/>
      <c r="C216" s="80"/>
      <c r="D216" s="81"/>
    </row>
    <row r="217" spans="2:4" x14ac:dyDescent="0.2">
      <c r="C217" s="17">
        <f>SUM(C216:C216)</f>
        <v>0</v>
      </c>
      <c r="D217" s="82"/>
    </row>
    <row r="218" spans="2:4" ht="24" customHeight="1" x14ac:dyDescent="0.2"/>
    <row r="220" spans="2:4" x14ac:dyDescent="0.2">
      <c r="B220" s="61" t="s">
        <v>152</v>
      </c>
      <c r="C220" s="71" t="s">
        <v>6</v>
      </c>
      <c r="D220" s="84" t="s">
        <v>146</v>
      </c>
    </row>
    <row r="221" spans="2:4" ht="18.75" customHeight="1" x14ac:dyDescent="0.2">
      <c r="B221" s="73" t="s">
        <v>153</v>
      </c>
      <c r="C221" s="21"/>
      <c r="D221" s="19">
        <v>0</v>
      </c>
    </row>
    <row r="222" spans="2:4" x14ac:dyDescent="0.2">
      <c r="B222" s="24"/>
      <c r="C222" s="21"/>
      <c r="D222" s="21">
        <v>0</v>
      </c>
    </row>
    <row r="223" spans="2:4" x14ac:dyDescent="0.2">
      <c r="C223" s="17">
        <f>SUM(C222:C222)</f>
        <v>0</v>
      </c>
      <c r="D223" s="82"/>
    </row>
    <row r="225" spans="2:5" x14ac:dyDescent="0.2">
      <c r="B225" s="10" t="s">
        <v>154</v>
      </c>
    </row>
    <row r="226" spans="2:5" x14ac:dyDescent="0.2">
      <c r="B226" s="10"/>
    </row>
    <row r="227" spans="2:5" ht="24" customHeight="1" x14ac:dyDescent="0.2">
      <c r="B227" s="69" t="s">
        <v>155</v>
      </c>
    </row>
    <row r="229" spans="2:5" x14ac:dyDescent="0.2">
      <c r="B229" s="70" t="s">
        <v>156</v>
      </c>
      <c r="C229" s="71" t="s">
        <v>6</v>
      </c>
      <c r="D229" s="17" t="s">
        <v>157</v>
      </c>
    </row>
    <row r="230" spans="2:5" x14ac:dyDescent="0.2">
      <c r="B230" s="18" t="s">
        <v>158</v>
      </c>
      <c r="C230" s="31">
        <f>+C242</f>
        <v>-4399738.17</v>
      </c>
      <c r="D230" s="19"/>
      <c r="E230" s="43"/>
    </row>
    <row r="231" spans="2:5" x14ac:dyDescent="0.2">
      <c r="B231" s="28" t="s">
        <v>159</v>
      </c>
      <c r="C231" s="56">
        <v>-5170</v>
      </c>
      <c r="D231" s="21"/>
      <c r="E231" s="43"/>
    </row>
    <row r="232" spans="2:5" ht="15" x14ac:dyDescent="0.25">
      <c r="B232" s="28" t="s">
        <v>160</v>
      </c>
      <c r="C232" s="138">
        <v>-443018</v>
      </c>
      <c r="D232" s="21"/>
      <c r="E232" s="43"/>
    </row>
    <row r="233" spans="2:5" ht="15" x14ac:dyDescent="0.25">
      <c r="B233" s="28" t="s">
        <v>161</v>
      </c>
      <c r="C233" s="138">
        <v>-23650</v>
      </c>
      <c r="D233" s="21"/>
      <c r="E233" s="43"/>
    </row>
    <row r="234" spans="2:5" ht="15" x14ac:dyDescent="0.25">
      <c r="B234" s="28" t="s">
        <v>162</v>
      </c>
      <c r="C234" s="138">
        <v>-7300</v>
      </c>
      <c r="D234" s="21"/>
      <c r="E234" s="43"/>
    </row>
    <row r="235" spans="2:5" ht="15" x14ac:dyDescent="0.25">
      <c r="B235" s="28" t="s">
        <v>163</v>
      </c>
      <c r="C235" s="138">
        <v>-1024200</v>
      </c>
      <c r="D235" s="21"/>
      <c r="E235" s="43"/>
    </row>
    <row r="236" spans="2:5" ht="15" x14ac:dyDescent="0.25">
      <c r="B236" s="28" t="s">
        <v>164</v>
      </c>
      <c r="C236" s="138">
        <v>-712179</v>
      </c>
      <c r="D236" s="21"/>
      <c r="E236" s="43"/>
    </row>
    <row r="237" spans="2:5" ht="15" x14ac:dyDescent="0.25">
      <c r="B237" s="28" t="s">
        <v>165</v>
      </c>
      <c r="C237" s="138">
        <v>-1202015</v>
      </c>
      <c r="D237" s="21"/>
      <c r="E237" s="43"/>
    </row>
    <row r="238" spans="2:5" ht="15" x14ac:dyDescent="0.25">
      <c r="B238" s="28" t="s">
        <v>166</v>
      </c>
      <c r="C238" s="138">
        <v>-459080</v>
      </c>
      <c r="D238" s="21"/>
      <c r="E238" s="43"/>
    </row>
    <row r="239" spans="2:5" ht="15" x14ac:dyDescent="0.25">
      <c r="B239" s="28" t="s">
        <v>167</v>
      </c>
      <c r="C239" s="138">
        <v>-491060</v>
      </c>
      <c r="D239" s="21"/>
      <c r="E239" s="43"/>
    </row>
    <row r="240" spans="2:5" ht="15" x14ac:dyDescent="0.25">
      <c r="B240" s="28" t="s">
        <v>168</v>
      </c>
      <c r="C240" s="138">
        <v>-32066.17</v>
      </c>
      <c r="D240" s="21"/>
      <c r="E240" s="43"/>
    </row>
    <row r="241" spans="2:5" ht="15" x14ac:dyDescent="0.25">
      <c r="B241" s="28" t="s">
        <v>169</v>
      </c>
      <c r="C241" s="138">
        <v>-4399738.17</v>
      </c>
      <c r="D241" s="21"/>
      <c r="E241" s="43"/>
    </row>
    <row r="242" spans="2:5" ht="15" x14ac:dyDescent="0.25">
      <c r="B242" s="28" t="s">
        <v>170</v>
      </c>
      <c r="C242" s="138">
        <v>-4399738.17</v>
      </c>
      <c r="D242" s="21"/>
      <c r="E242" s="43"/>
    </row>
    <row r="243" spans="2:5" x14ac:dyDescent="0.2">
      <c r="B243" s="20" t="s">
        <v>171</v>
      </c>
      <c r="C243" s="36">
        <f>+C256</f>
        <v>-115617901.92</v>
      </c>
      <c r="D243" s="21"/>
      <c r="E243" s="43"/>
    </row>
    <row r="244" spans="2:5" ht="15" x14ac:dyDescent="0.25">
      <c r="B244" s="28" t="s">
        <v>172</v>
      </c>
      <c r="C244" s="138">
        <v>-24656035.079999998</v>
      </c>
      <c r="D244" s="21"/>
      <c r="E244" s="43"/>
    </row>
    <row r="245" spans="2:5" ht="15" x14ac:dyDescent="0.25">
      <c r="B245" s="28" t="s">
        <v>173</v>
      </c>
      <c r="C245" s="138">
        <v>-1938000</v>
      </c>
      <c r="D245" s="21"/>
      <c r="E245" s="43"/>
    </row>
    <row r="246" spans="2:5" ht="15" x14ac:dyDescent="0.25">
      <c r="B246" s="28" t="s">
        <v>174</v>
      </c>
      <c r="C246" s="138">
        <v>-7551237.9199999999</v>
      </c>
      <c r="D246" s="21"/>
      <c r="E246" s="43"/>
    </row>
    <row r="247" spans="2:5" ht="15" x14ac:dyDescent="0.25">
      <c r="B247" s="28" t="s">
        <v>175</v>
      </c>
      <c r="C247" s="138">
        <v>-34145273</v>
      </c>
      <c r="D247" s="21"/>
      <c r="E247" s="43"/>
    </row>
    <row r="248" spans="2:5" ht="15" x14ac:dyDescent="0.25">
      <c r="B248" s="28" t="s">
        <v>176</v>
      </c>
      <c r="C248" s="138">
        <v>-34145273</v>
      </c>
      <c r="D248" s="21"/>
      <c r="E248" s="43"/>
    </row>
    <row r="249" spans="2:5" ht="15" x14ac:dyDescent="0.25">
      <c r="B249" s="28" t="s">
        <v>177</v>
      </c>
      <c r="C249" s="138">
        <v>-55424588.329999998</v>
      </c>
      <c r="D249" s="21"/>
      <c r="E249" s="43"/>
    </row>
    <row r="250" spans="2:5" ht="15" x14ac:dyDescent="0.25">
      <c r="B250" s="28" t="s">
        <v>178</v>
      </c>
      <c r="C250" s="138">
        <v>-4091200</v>
      </c>
      <c r="D250" s="21"/>
      <c r="E250" s="43"/>
    </row>
    <row r="251" spans="2:5" ht="15" x14ac:dyDescent="0.25">
      <c r="B251" s="28" t="s">
        <v>179</v>
      </c>
      <c r="C251" s="138">
        <v>-14518240.59</v>
      </c>
      <c r="D251" s="21"/>
      <c r="E251" s="43"/>
    </row>
    <row r="252" spans="2:5" ht="15" x14ac:dyDescent="0.25">
      <c r="B252" s="28" t="s">
        <v>180</v>
      </c>
      <c r="C252" s="138">
        <v>-1900000</v>
      </c>
      <c r="D252" s="21"/>
      <c r="E252" s="43"/>
    </row>
    <row r="253" spans="2:5" ht="15" x14ac:dyDescent="0.25">
      <c r="B253" s="28" t="s">
        <v>181</v>
      </c>
      <c r="C253" s="138">
        <v>-5538600</v>
      </c>
      <c r="D253" s="21"/>
      <c r="E253" s="43"/>
    </row>
    <row r="254" spans="2:5" ht="15" x14ac:dyDescent="0.25">
      <c r="B254" s="28" t="s">
        <v>182</v>
      </c>
      <c r="C254" s="138">
        <v>-81472628.920000002</v>
      </c>
      <c r="D254" s="21"/>
      <c r="E254" s="43"/>
    </row>
    <row r="255" spans="2:5" ht="15.75" customHeight="1" x14ac:dyDescent="0.25">
      <c r="B255" s="28" t="s">
        <v>183</v>
      </c>
      <c r="C255" s="138">
        <v>-81472628.920000002</v>
      </c>
      <c r="D255" s="21"/>
      <c r="E255" s="43"/>
    </row>
    <row r="256" spans="2:5" x14ac:dyDescent="0.2">
      <c r="B256" s="85" t="s">
        <v>184</v>
      </c>
      <c r="C256" s="25">
        <f>+C247+C255</f>
        <v>-115617901.92</v>
      </c>
      <c r="D256" s="25"/>
      <c r="E256" s="43"/>
    </row>
    <row r="257" spans="2:4" ht="24.75" customHeight="1" x14ac:dyDescent="0.2">
      <c r="C257" s="72">
        <f>+C230+C243</f>
        <v>-120017640.09</v>
      </c>
      <c r="D257" s="86"/>
    </row>
    <row r="258" spans="2:4" x14ac:dyDescent="0.2">
      <c r="C258" s="40"/>
    </row>
    <row r="259" spans="2:4" x14ac:dyDescent="0.2">
      <c r="B259" s="70" t="s">
        <v>185</v>
      </c>
      <c r="C259" s="71" t="s">
        <v>6</v>
      </c>
      <c r="D259" s="17" t="s">
        <v>157</v>
      </c>
    </row>
    <row r="260" spans="2:4" x14ac:dyDescent="0.2">
      <c r="B260" s="18" t="s">
        <v>186</v>
      </c>
      <c r="C260" s="36">
        <f>+C262</f>
        <v>-1166678.93</v>
      </c>
      <c r="D260" s="19"/>
    </row>
    <row r="261" spans="2:4" ht="16.5" customHeight="1" x14ac:dyDescent="0.25">
      <c r="B261" s="28" t="s">
        <v>187</v>
      </c>
      <c r="C261" s="138">
        <v>-1166678.93</v>
      </c>
      <c r="D261" s="21"/>
    </row>
    <row r="262" spans="2:4" ht="15" x14ac:dyDescent="0.25">
      <c r="B262" s="58" t="s">
        <v>188</v>
      </c>
      <c r="C262" s="138">
        <v>-1166678.93</v>
      </c>
      <c r="D262" s="21"/>
    </row>
    <row r="263" spans="2:4" x14ac:dyDescent="0.2">
      <c r="C263" s="26">
        <f>+C260</f>
        <v>-1166678.93</v>
      </c>
      <c r="D263" s="82"/>
    </row>
    <row r="264" spans="2:4" ht="26.25" customHeight="1" x14ac:dyDescent="0.2">
      <c r="B264" s="69" t="s">
        <v>189</v>
      </c>
    </row>
    <row r="266" spans="2:4" x14ac:dyDescent="0.2">
      <c r="B266" s="70" t="s">
        <v>190</v>
      </c>
      <c r="C266" s="71" t="s">
        <v>6</v>
      </c>
      <c r="D266" s="17" t="s">
        <v>191</v>
      </c>
    </row>
    <row r="267" spans="2:4" ht="15" x14ac:dyDescent="0.25">
      <c r="B267" s="141" t="s">
        <v>192</v>
      </c>
      <c r="C267" s="142">
        <v>30881182.02</v>
      </c>
      <c r="D267" s="142">
        <v>34.403799999999997</v>
      </c>
    </row>
    <row r="268" spans="2:4" ht="15" x14ac:dyDescent="0.25">
      <c r="B268" s="141" t="s">
        <v>193</v>
      </c>
      <c r="C268" s="142">
        <v>20052584.5</v>
      </c>
      <c r="D268" s="142">
        <v>22.34</v>
      </c>
    </row>
    <row r="269" spans="2:4" ht="15" x14ac:dyDescent="0.25">
      <c r="B269" s="141" t="s">
        <v>194</v>
      </c>
      <c r="C269" s="142">
        <v>71892.100000000006</v>
      </c>
      <c r="D269" s="142">
        <v>8.0100000000000005E-2</v>
      </c>
    </row>
    <row r="270" spans="2:4" ht="15" x14ac:dyDescent="0.25">
      <c r="B270" s="141" t="s">
        <v>195</v>
      </c>
      <c r="C270" s="142">
        <v>3217034.36</v>
      </c>
      <c r="D270" s="142">
        <v>3.5840000000000001</v>
      </c>
    </row>
    <row r="271" spans="2:4" ht="15" x14ac:dyDescent="0.25">
      <c r="B271" s="141" t="s">
        <v>196</v>
      </c>
      <c r="C271" s="142">
        <v>3114143.47</v>
      </c>
      <c r="D271" s="142">
        <v>3.4693999999999998</v>
      </c>
    </row>
    <row r="272" spans="2:4" ht="15" x14ac:dyDescent="0.25">
      <c r="B272" s="141" t="s">
        <v>197</v>
      </c>
      <c r="C272" s="142">
        <v>1774756.94</v>
      </c>
      <c r="D272" s="142">
        <v>1.9772000000000001</v>
      </c>
    </row>
    <row r="273" spans="2:4" ht="15" x14ac:dyDescent="0.25">
      <c r="B273" s="141" t="s">
        <v>198</v>
      </c>
      <c r="C273" s="142">
        <v>1825814.71</v>
      </c>
      <c r="D273" s="142">
        <v>2.0341</v>
      </c>
    </row>
    <row r="274" spans="2:4" ht="15" x14ac:dyDescent="0.25">
      <c r="B274" s="141" t="s">
        <v>199</v>
      </c>
      <c r="C274" s="142">
        <v>303685.99</v>
      </c>
      <c r="D274" s="142">
        <v>0.33829999999999999</v>
      </c>
    </row>
    <row r="275" spans="2:4" ht="15" x14ac:dyDescent="0.25">
      <c r="B275" s="141" t="s">
        <v>446</v>
      </c>
      <c r="C275" s="142">
        <v>480972.13</v>
      </c>
      <c r="D275" s="142">
        <v>0.53580000000000005</v>
      </c>
    </row>
    <row r="276" spans="2:4" ht="15" x14ac:dyDescent="0.25">
      <c r="B276" s="141" t="s">
        <v>200</v>
      </c>
      <c r="C276" s="142">
        <v>7676927.21</v>
      </c>
      <c r="D276" s="142">
        <v>8.5526</v>
      </c>
    </row>
    <row r="277" spans="2:4" ht="15" x14ac:dyDescent="0.25">
      <c r="B277" s="141" t="s">
        <v>201</v>
      </c>
      <c r="C277" s="142">
        <v>63801.5</v>
      </c>
      <c r="D277" s="142">
        <v>7.1099999999999997E-2</v>
      </c>
    </row>
    <row r="278" spans="2:4" ht="15" x14ac:dyDescent="0.25">
      <c r="B278" s="141" t="s">
        <v>202</v>
      </c>
      <c r="C278" s="142">
        <v>27554.9</v>
      </c>
      <c r="D278" s="142">
        <v>3.0700000000000002E-2</v>
      </c>
    </row>
    <row r="279" spans="2:4" ht="15" x14ac:dyDescent="0.25">
      <c r="B279" s="141" t="s">
        <v>203</v>
      </c>
      <c r="C279" s="142">
        <v>24719.99</v>
      </c>
      <c r="D279" s="142">
        <v>2.75E-2</v>
      </c>
    </row>
    <row r="280" spans="2:4" ht="15" x14ac:dyDescent="0.25">
      <c r="B280" s="141" t="s">
        <v>204</v>
      </c>
      <c r="C280" s="142">
        <v>254875.1</v>
      </c>
      <c r="D280" s="142">
        <v>0.28389999999999999</v>
      </c>
    </row>
    <row r="281" spans="2:4" ht="15" x14ac:dyDescent="0.25">
      <c r="B281" s="141" t="s">
        <v>205</v>
      </c>
      <c r="C281" s="142">
        <v>120788.59</v>
      </c>
      <c r="D281" s="142">
        <v>0.1346</v>
      </c>
    </row>
    <row r="282" spans="2:4" ht="15" x14ac:dyDescent="0.25">
      <c r="B282" s="141" t="s">
        <v>206</v>
      </c>
      <c r="C282" s="142">
        <v>1560217.85</v>
      </c>
      <c r="D282" s="142">
        <v>1.7382</v>
      </c>
    </row>
    <row r="283" spans="2:4" ht="15" x14ac:dyDescent="0.25">
      <c r="B283" s="141" t="s">
        <v>207</v>
      </c>
      <c r="C283" s="142">
        <v>74190.48</v>
      </c>
      <c r="D283" s="142">
        <v>8.2699999999999996E-2</v>
      </c>
    </row>
    <row r="284" spans="2:4" ht="15" x14ac:dyDescent="0.25">
      <c r="B284" s="141" t="s">
        <v>447</v>
      </c>
      <c r="C284" s="142">
        <v>24500</v>
      </c>
      <c r="D284" s="142">
        <v>2.7300000000000001E-2</v>
      </c>
    </row>
    <row r="285" spans="2:4" ht="15" x14ac:dyDescent="0.25">
      <c r="B285" s="141" t="s">
        <v>208</v>
      </c>
      <c r="C285" s="142">
        <v>1200</v>
      </c>
      <c r="D285" s="142">
        <v>1.2999999999999999E-3</v>
      </c>
    </row>
    <row r="286" spans="2:4" ht="15" x14ac:dyDescent="0.25">
      <c r="B286" s="141" t="s">
        <v>448</v>
      </c>
      <c r="C286" s="142">
        <v>5890.94</v>
      </c>
      <c r="D286" s="142">
        <v>6.6E-3</v>
      </c>
    </row>
    <row r="287" spans="2:4" ht="15" x14ac:dyDescent="0.25">
      <c r="B287" s="141" t="s">
        <v>209</v>
      </c>
      <c r="C287" s="142">
        <v>2450</v>
      </c>
      <c r="D287" s="142">
        <v>2.7000000000000001E-3</v>
      </c>
    </row>
    <row r="288" spans="2:4" ht="15" x14ac:dyDescent="0.25">
      <c r="B288" s="141" t="s">
        <v>210</v>
      </c>
      <c r="C288" s="142">
        <v>4704</v>
      </c>
      <c r="D288" s="142">
        <v>5.1999999999999998E-3</v>
      </c>
    </row>
    <row r="289" spans="2:4" ht="15" x14ac:dyDescent="0.25">
      <c r="B289" s="141" t="s">
        <v>211</v>
      </c>
      <c r="C289" s="142">
        <v>191531.87</v>
      </c>
      <c r="D289" s="142">
        <v>0.21340000000000001</v>
      </c>
    </row>
    <row r="290" spans="2:4" ht="15" x14ac:dyDescent="0.25">
      <c r="B290" s="141" t="s">
        <v>212</v>
      </c>
      <c r="C290" s="142">
        <v>223473.62</v>
      </c>
      <c r="D290" s="142">
        <v>0.249</v>
      </c>
    </row>
    <row r="291" spans="2:4" ht="15" x14ac:dyDescent="0.25">
      <c r="B291" s="141" t="s">
        <v>213</v>
      </c>
      <c r="C291" s="142">
        <v>387788.93</v>
      </c>
      <c r="D291" s="142">
        <v>0.432</v>
      </c>
    </row>
    <row r="292" spans="2:4" ht="15" x14ac:dyDescent="0.25">
      <c r="B292" s="141" t="s">
        <v>214</v>
      </c>
      <c r="C292" s="142">
        <v>10068.58</v>
      </c>
      <c r="D292" s="142">
        <v>1.12E-2</v>
      </c>
    </row>
    <row r="293" spans="2:4" ht="15" x14ac:dyDescent="0.25">
      <c r="B293" s="141" t="s">
        <v>215</v>
      </c>
      <c r="C293" s="142">
        <v>57141.96</v>
      </c>
      <c r="D293" s="142">
        <v>6.3700000000000007E-2</v>
      </c>
    </row>
    <row r="294" spans="2:4" ht="15" x14ac:dyDescent="0.25">
      <c r="B294" s="141" t="s">
        <v>216</v>
      </c>
      <c r="C294" s="142">
        <v>56045.86</v>
      </c>
      <c r="D294" s="142">
        <v>6.2399999999999997E-2</v>
      </c>
    </row>
    <row r="295" spans="2:4" ht="15" x14ac:dyDescent="0.25">
      <c r="B295" s="141" t="s">
        <v>217</v>
      </c>
      <c r="C295" s="142">
        <v>15307.61</v>
      </c>
      <c r="D295" s="142">
        <v>1.7100000000000001E-2</v>
      </c>
    </row>
    <row r="296" spans="2:4" ht="15" x14ac:dyDescent="0.25">
      <c r="B296" s="141" t="s">
        <v>218</v>
      </c>
      <c r="C296" s="142">
        <v>54135.41</v>
      </c>
      <c r="D296" s="142">
        <v>6.0299999999999999E-2</v>
      </c>
    </row>
    <row r="297" spans="2:4" ht="15" x14ac:dyDescent="0.25">
      <c r="B297" s="141" t="s">
        <v>219</v>
      </c>
      <c r="C297" s="142">
        <v>102378.23</v>
      </c>
      <c r="D297" s="142">
        <v>0.11409999999999999</v>
      </c>
    </row>
    <row r="298" spans="2:4" ht="15" x14ac:dyDescent="0.25">
      <c r="B298" s="141" t="s">
        <v>220</v>
      </c>
      <c r="C298" s="142">
        <v>304355.73</v>
      </c>
      <c r="D298" s="142">
        <v>0.33910000000000001</v>
      </c>
    </row>
    <row r="299" spans="2:4" ht="15" x14ac:dyDescent="0.25">
      <c r="B299" s="141" t="s">
        <v>221</v>
      </c>
      <c r="C299" s="142">
        <v>4944.22</v>
      </c>
      <c r="D299" s="142">
        <v>5.4999999999999997E-3</v>
      </c>
    </row>
    <row r="300" spans="2:4" ht="15" x14ac:dyDescent="0.25">
      <c r="B300" s="141" t="s">
        <v>222</v>
      </c>
      <c r="C300" s="142">
        <v>84710.16</v>
      </c>
      <c r="D300" s="142">
        <v>9.4399999999999998E-2</v>
      </c>
    </row>
    <row r="301" spans="2:4" ht="15" x14ac:dyDescent="0.25">
      <c r="B301" s="141" t="s">
        <v>223</v>
      </c>
      <c r="C301" s="142">
        <v>55481.14</v>
      </c>
      <c r="D301" s="142">
        <v>6.1800000000000001E-2</v>
      </c>
    </row>
    <row r="302" spans="2:4" ht="15" x14ac:dyDescent="0.25">
      <c r="B302" s="141" t="s">
        <v>224</v>
      </c>
      <c r="C302" s="142">
        <v>21783.64</v>
      </c>
      <c r="D302" s="142">
        <v>2.4299999999999999E-2</v>
      </c>
    </row>
    <row r="303" spans="2:4" ht="15" x14ac:dyDescent="0.25">
      <c r="B303" s="141" t="s">
        <v>225</v>
      </c>
      <c r="C303" s="142">
        <v>155717.14000000001</v>
      </c>
      <c r="D303" s="142">
        <v>0.17349999999999999</v>
      </c>
    </row>
    <row r="304" spans="2:4" ht="15" x14ac:dyDescent="0.25">
      <c r="B304" s="141" t="s">
        <v>226</v>
      </c>
      <c r="C304" s="142">
        <v>17950</v>
      </c>
      <c r="D304" s="142">
        <v>0.02</v>
      </c>
    </row>
    <row r="305" spans="2:4" ht="15" x14ac:dyDescent="0.25">
      <c r="B305" s="141" t="s">
        <v>227</v>
      </c>
      <c r="C305" s="142">
        <v>23533.55</v>
      </c>
      <c r="D305" s="142">
        <v>2.6200000000000001E-2</v>
      </c>
    </row>
    <row r="306" spans="2:4" ht="15" x14ac:dyDescent="0.25">
      <c r="B306" s="141" t="s">
        <v>228</v>
      </c>
      <c r="C306" s="142">
        <v>41539.24</v>
      </c>
      <c r="D306" s="142">
        <v>4.6300000000000001E-2</v>
      </c>
    </row>
    <row r="307" spans="2:4" ht="15" x14ac:dyDescent="0.25">
      <c r="B307" s="141" t="s">
        <v>229</v>
      </c>
      <c r="C307" s="142">
        <v>906249</v>
      </c>
      <c r="D307" s="142">
        <v>1.0096000000000001</v>
      </c>
    </row>
    <row r="308" spans="2:4" ht="15" x14ac:dyDescent="0.25">
      <c r="B308" s="141" t="s">
        <v>230</v>
      </c>
      <c r="C308" s="142">
        <v>378814.12</v>
      </c>
      <c r="D308" s="142">
        <v>0.42199999999999999</v>
      </c>
    </row>
    <row r="309" spans="2:4" ht="15" x14ac:dyDescent="0.25">
      <c r="B309" s="141" t="s">
        <v>231</v>
      </c>
      <c r="C309" s="142">
        <v>68977</v>
      </c>
      <c r="D309" s="142">
        <v>7.6799999999999993E-2</v>
      </c>
    </row>
    <row r="310" spans="2:4" ht="15" x14ac:dyDescent="0.25">
      <c r="B310" s="141" t="s">
        <v>232</v>
      </c>
      <c r="C310" s="142">
        <v>1091368.8999999999</v>
      </c>
      <c r="D310" s="142">
        <v>1.2159</v>
      </c>
    </row>
    <row r="311" spans="2:4" ht="15" x14ac:dyDescent="0.25">
      <c r="B311" s="141" t="s">
        <v>233</v>
      </c>
      <c r="C311" s="142">
        <v>7039.83</v>
      </c>
      <c r="D311" s="142">
        <v>7.7999999999999996E-3</v>
      </c>
    </row>
    <row r="312" spans="2:4" ht="15" x14ac:dyDescent="0.25">
      <c r="B312" s="141" t="s">
        <v>234</v>
      </c>
      <c r="C312" s="142">
        <v>33776.29</v>
      </c>
      <c r="D312" s="142">
        <v>3.7600000000000001E-2</v>
      </c>
    </row>
    <row r="313" spans="2:4" ht="15" x14ac:dyDescent="0.25">
      <c r="B313" s="141" t="s">
        <v>235</v>
      </c>
      <c r="C313" s="142">
        <v>117850</v>
      </c>
      <c r="D313" s="142">
        <v>0.1313</v>
      </c>
    </row>
    <row r="314" spans="2:4" ht="15" x14ac:dyDescent="0.25">
      <c r="B314" s="141" t="s">
        <v>236</v>
      </c>
      <c r="C314" s="142">
        <v>840604.01</v>
      </c>
      <c r="D314" s="142">
        <v>0.9365</v>
      </c>
    </row>
    <row r="315" spans="2:4" ht="15" x14ac:dyDescent="0.25">
      <c r="B315" s="141" t="s">
        <v>237</v>
      </c>
      <c r="C315" s="142">
        <v>431936</v>
      </c>
      <c r="D315" s="142">
        <v>0.48120000000000002</v>
      </c>
    </row>
    <row r="316" spans="2:4" ht="15" x14ac:dyDescent="0.25">
      <c r="B316" s="141" t="s">
        <v>238</v>
      </c>
      <c r="C316" s="142">
        <v>53197.68</v>
      </c>
      <c r="D316" s="142">
        <v>5.9299999999999999E-2</v>
      </c>
    </row>
    <row r="317" spans="2:4" ht="15" x14ac:dyDescent="0.25">
      <c r="B317" s="141" t="s">
        <v>239</v>
      </c>
      <c r="C317" s="142">
        <v>468897.94</v>
      </c>
      <c r="D317" s="142">
        <v>0.52239999999999998</v>
      </c>
    </row>
    <row r="318" spans="2:4" ht="15" x14ac:dyDescent="0.25">
      <c r="B318" s="141" t="s">
        <v>240</v>
      </c>
      <c r="C318" s="142">
        <v>1000274.01</v>
      </c>
      <c r="D318" s="142">
        <v>1.1144000000000001</v>
      </c>
    </row>
    <row r="319" spans="2:4" ht="15" x14ac:dyDescent="0.25">
      <c r="B319" s="141" t="s">
        <v>241</v>
      </c>
      <c r="C319" s="142">
        <v>192668.38</v>
      </c>
      <c r="D319" s="142">
        <v>0.21460000000000001</v>
      </c>
    </row>
    <row r="320" spans="2:4" ht="15" x14ac:dyDescent="0.25">
      <c r="B320" s="141" t="s">
        <v>242</v>
      </c>
      <c r="C320" s="142">
        <v>238000.12</v>
      </c>
      <c r="D320" s="142">
        <v>0.2651</v>
      </c>
    </row>
    <row r="321" spans="2:4" ht="15" x14ac:dyDescent="0.25">
      <c r="B321" s="141" t="s">
        <v>243</v>
      </c>
      <c r="C321" s="142">
        <v>327687.11</v>
      </c>
      <c r="D321" s="142">
        <v>0.36509999999999998</v>
      </c>
    </row>
    <row r="322" spans="2:4" ht="15" x14ac:dyDescent="0.25">
      <c r="B322" s="141" t="s">
        <v>244</v>
      </c>
      <c r="C322" s="142">
        <v>307510.73</v>
      </c>
      <c r="D322" s="142">
        <v>0.34260000000000002</v>
      </c>
    </row>
    <row r="323" spans="2:4" ht="15" x14ac:dyDescent="0.25">
      <c r="B323" s="141" t="s">
        <v>245</v>
      </c>
      <c r="C323" s="142">
        <v>6160</v>
      </c>
      <c r="D323" s="142">
        <v>6.8999999999999999E-3</v>
      </c>
    </row>
    <row r="324" spans="2:4" ht="15" x14ac:dyDescent="0.25">
      <c r="B324" s="141" t="s">
        <v>246</v>
      </c>
      <c r="C324" s="142">
        <v>39607.9</v>
      </c>
      <c r="D324" s="142">
        <v>4.41E-2</v>
      </c>
    </row>
    <row r="325" spans="2:4" ht="15" x14ac:dyDescent="0.25">
      <c r="B325" s="141" t="s">
        <v>247</v>
      </c>
      <c r="C325" s="142">
        <v>3181133.5</v>
      </c>
      <c r="D325" s="142">
        <v>3.544</v>
      </c>
    </row>
    <row r="326" spans="2:4" ht="15" x14ac:dyDescent="0.25">
      <c r="B326" s="141" t="s">
        <v>248</v>
      </c>
      <c r="C326" s="142">
        <v>5800</v>
      </c>
      <c r="D326" s="142">
        <v>6.4999999999999997E-3</v>
      </c>
    </row>
    <row r="327" spans="2:4" ht="15" x14ac:dyDescent="0.25">
      <c r="B327" s="141" t="s">
        <v>449</v>
      </c>
      <c r="C327" s="142">
        <v>880</v>
      </c>
      <c r="D327" s="142">
        <v>1E-3</v>
      </c>
    </row>
    <row r="328" spans="2:4" ht="15" x14ac:dyDescent="0.25">
      <c r="B328" s="141" t="s">
        <v>249</v>
      </c>
      <c r="C328" s="142">
        <v>89884.27</v>
      </c>
      <c r="D328" s="142">
        <v>0.10009999999999999</v>
      </c>
    </row>
    <row r="329" spans="2:4" ht="15" x14ac:dyDescent="0.25">
      <c r="B329" s="141" t="s">
        <v>250</v>
      </c>
      <c r="C329" s="142">
        <v>186074.96</v>
      </c>
      <c r="D329" s="142">
        <v>0.20730000000000001</v>
      </c>
    </row>
    <row r="330" spans="2:4" ht="15" x14ac:dyDescent="0.25">
      <c r="B330" s="141" t="s">
        <v>251</v>
      </c>
      <c r="C330" s="142">
        <v>1043452.1</v>
      </c>
      <c r="D330" s="142">
        <v>1.1625000000000001</v>
      </c>
    </row>
    <row r="331" spans="2:4" ht="15" x14ac:dyDescent="0.25">
      <c r="B331" s="141" t="s">
        <v>252</v>
      </c>
      <c r="C331" s="142">
        <v>61141.31</v>
      </c>
      <c r="D331" s="142">
        <v>6.8099999999999994E-2</v>
      </c>
    </row>
    <row r="332" spans="2:4" ht="15" x14ac:dyDescent="0.25">
      <c r="B332" s="141" t="s">
        <v>253</v>
      </c>
      <c r="C332" s="142">
        <v>156245.20000000001</v>
      </c>
      <c r="D332" s="142">
        <v>0.1741</v>
      </c>
    </row>
    <row r="333" spans="2:4" ht="15" x14ac:dyDescent="0.25">
      <c r="B333" s="141" t="s">
        <v>254</v>
      </c>
      <c r="C333" s="142">
        <v>39904</v>
      </c>
      <c r="D333" s="142">
        <v>4.4499999999999998E-2</v>
      </c>
    </row>
    <row r="334" spans="2:4" ht="15" x14ac:dyDescent="0.25">
      <c r="B334" s="141" t="s">
        <v>450</v>
      </c>
      <c r="C334" s="142">
        <v>40000</v>
      </c>
      <c r="D334" s="142">
        <v>4.4600000000000001E-2</v>
      </c>
    </row>
    <row r="335" spans="2:4" ht="15" x14ac:dyDescent="0.25">
      <c r="B335" s="141" t="s">
        <v>255</v>
      </c>
      <c r="C335" s="142">
        <v>74450</v>
      </c>
      <c r="D335" s="142">
        <v>8.2900000000000001E-2</v>
      </c>
    </row>
    <row r="336" spans="2:4" ht="15" x14ac:dyDescent="0.25">
      <c r="B336" s="141" t="s">
        <v>256</v>
      </c>
      <c r="C336" s="142">
        <v>14422.29</v>
      </c>
      <c r="D336" s="142">
        <v>1.61E-2</v>
      </c>
    </row>
    <row r="337" spans="2:5" ht="15" x14ac:dyDescent="0.25">
      <c r="B337" s="141" t="s">
        <v>257</v>
      </c>
      <c r="C337" s="142">
        <v>47241.89</v>
      </c>
      <c r="D337" s="142">
        <v>5.2600000000000001E-2</v>
      </c>
    </row>
    <row r="338" spans="2:5" ht="15" x14ac:dyDescent="0.25">
      <c r="B338" s="141" t="s">
        <v>258</v>
      </c>
      <c r="C338" s="142">
        <v>112470.09</v>
      </c>
      <c r="D338" s="142">
        <v>0.12529999999999999</v>
      </c>
    </row>
    <row r="339" spans="2:5" ht="15" x14ac:dyDescent="0.25">
      <c r="B339" s="141" t="s">
        <v>259</v>
      </c>
      <c r="C339" s="142">
        <v>1097</v>
      </c>
      <c r="D339" s="142">
        <v>1.1999999999999999E-3</v>
      </c>
    </row>
    <row r="340" spans="2:5" ht="15.75" customHeight="1" x14ac:dyDescent="0.25">
      <c r="B340" s="141" t="s">
        <v>260</v>
      </c>
      <c r="C340" s="142">
        <v>246561.72</v>
      </c>
      <c r="D340" s="142">
        <v>0.2747</v>
      </c>
    </row>
    <row r="341" spans="2:5" ht="15" x14ac:dyDescent="0.25">
      <c r="B341" s="141" t="s">
        <v>261</v>
      </c>
      <c r="C341" s="142">
        <v>1812383.66</v>
      </c>
      <c r="D341" s="142">
        <v>2.0190999999999999</v>
      </c>
    </row>
    <row r="342" spans="2:5" ht="15" x14ac:dyDescent="0.25">
      <c r="B342" s="141" t="s">
        <v>262</v>
      </c>
      <c r="C342" s="142">
        <v>4900</v>
      </c>
      <c r="D342" s="142">
        <v>5.4999999999999997E-3</v>
      </c>
    </row>
    <row r="343" spans="2:5" ht="15" x14ac:dyDescent="0.25">
      <c r="B343" s="141" t="s">
        <v>263</v>
      </c>
      <c r="C343" s="142">
        <v>9611.9500000000007</v>
      </c>
      <c r="D343" s="142">
        <v>1.0699999999999999E-2</v>
      </c>
    </row>
    <row r="344" spans="2:5" ht="28.5" customHeight="1" x14ac:dyDescent="0.25">
      <c r="B344" s="141" t="s">
        <v>264</v>
      </c>
      <c r="C344" s="142">
        <v>784259</v>
      </c>
      <c r="D344" s="142">
        <v>0.87370000000000003</v>
      </c>
    </row>
    <row r="345" spans="2:5" ht="15" x14ac:dyDescent="0.25">
      <c r="B345" s="141" t="s">
        <v>265</v>
      </c>
      <c r="C345" s="142">
        <v>1938746.04</v>
      </c>
      <c r="D345" s="142">
        <v>2.1598999999999999</v>
      </c>
    </row>
    <row r="346" spans="2:5" ht="15" x14ac:dyDescent="0.25">
      <c r="B346" s="141" t="s">
        <v>266</v>
      </c>
      <c r="C346" s="142">
        <v>9300</v>
      </c>
      <c r="D346" s="142">
        <v>1.04E-2</v>
      </c>
    </row>
    <row r="347" spans="2:5" ht="15" x14ac:dyDescent="0.25">
      <c r="B347" s="141" t="s">
        <v>451</v>
      </c>
      <c r="C347" s="142">
        <v>18594</v>
      </c>
      <c r="D347" s="142">
        <v>2.07E-2</v>
      </c>
    </row>
    <row r="348" spans="2:5" x14ac:dyDescent="0.2">
      <c r="C348" s="72">
        <f>SUM(C267:C347)</f>
        <v>89760945.670000032</v>
      </c>
      <c r="D348" s="72">
        <f>SUM(D267:D347)</f>
        <v>100.00009999999999</v>
      </c>
    </row>
    <row r="350" spans="2:5" x14ac:dyDescent="0.2">
      <c r="B350" s="69" t="s">
        <v>267</v>
      </c>
    </row>
    <row r="352" spans="2:5" x14ac:dyDescent="0.2">
      <c r="B352" s="70" t="s">
        <v>268</v>
      </c>
      <c r="C352" s="71" t="s">
        <v>44</v>
      </c>
      <c r="D352" s="17" t="s">
        <v>45</v>
      </c>
      <c r="E352" s="87" t="s">
        <v>7</v>
      </c>
    </row>
    <row r="353" spans="2:5" ht="15" x14ac:dyDescent="0.25">
      <c r="B353" s="141" t="s">
        <v>269</v>
      </c>
      <c r="C353" s="142">
        <v>758542</v>
      </c>
      <c r="D353" s="142">
        <v>758542</v>
      </c>
      <c r="E353" s="142">
        <v>0</v>
      </c>
    </row>
    <row r="354" spans="2:5" ht="15" x14ac:dyDescent="0.25">
      <c r="B354" s="141" t="s">
        <v>270</v>
      </c>
      <c r="C354" s="142">
        <v>-4927495.9400000004</v>
      </c>
      <c r="D354" s="142">
        <v>-6152995.9400000004</v>
      </c>
      <c r="E354" s="142">
        <v>-1225500</v>
      </c>
    </row>
    <row r="355" spans="2:5" ht="15" x14ac:dyDescent="0.25">
      <c r="B355" s="141" t="s">
        <v>271</v>
      </c>
      <c r="C355" s="142">
        <v>-7111282.29</v>
      </c>
      <c r="D355" s="142">
        <v>-7111282.29</v>
      </c>
      <c r="E355" s="142">
        <v>0</v>
      </c>
    </row>
    <row r="356" spans="2:5" ht="15" x14ac:dyDescent="0.25">
      <c r="B356" s="141" t="s">
        <v>272</v>
      </c>
      <c r="C356" s="142">
        <v>-29900214.09</v>
      </c>
      <c r="D356" s="142">
        <v>-29900214.09</v>
      </c>
      <c r="E356" s="142">
        <v>0</v>
      </c>
    </row>
    <row r="357" spans="2:5" ht="15" x14ac:dyDescent="0.25">
      <c r="B357" s="141" t="s">
        <v>273</v>
      </c>
      <c r="C357" s="142">
        <v>-276.44</v>
      </c>
      <c r="D357" s="142">
        <v>-276.44</v>
      </c>
      <c r="E357" s="142">
        <v>0</v>
      </c>
    </row>
    <row r="358" spans="2:5" ht="15" x14ac:dyDescent="0.25">
      <c r="B358" s="141" t="s">
        <v>274</v>
      </c>
      <c r="C358" s="142">
        <v>-263000</v>
      </c>
      <c r="D358" s="142">
        <v>-263000</v>
      </c>
      <c r="E358" s="142">
        <v>0</v>
      </c>
    </row>
    <row r="359" spans="2:5" ht="15" x14ac:dyDescent="0.25">
      <c r="B359" s="141" t="s">
        <v>275</v>
      </c>
      <c r="C359" s="142">
        <v>-52327877.549999997</v>
      </c>
      <c r="D359" s="142">
        <v>-52327877.549999997</v>
      </c>
      <c r="E359" s="142">
        <v>0</v>
      </c>
    </row>
    <row r="360" spans="2:5" ht="15" x14ac:dyDescent="0.25">
      <c r="B360" s="141" t="s">
        <v>276</v>
      </c>
      <c r="C360" s="142">
        <v>-211292380.53999999</v>
      </c>
      <c r="D360" s="142">
        <v>-211292380.53999999</v>
      </c>
      <c r="E360" s="142">
        <v>0</v>
      </c>
    </row>
    <row r="361" spans="2:5" ht="15" x14ac:dyDescent="0.25">
      <c r="B361" s="141" t="s">
        <v>277</v>
      </c>
      <c r="C361" s="142">
        <v>-4709685</v>
      </c>
      <c r="D361" s="142">
        <v>-4709685</v>
      </c>
      <c r="E361" s="142">
        <v>0</v>
      </c>
    </row>
    <row r="362" spans="2:5" ht="15" x14ac:dyDescent="0.25">
      <c r="B362" s="141" t="s">
        <v>278</v>
      </c>
      <c r="C362" s="142">
        <v>-14012145.800000001</v>
      </c>
      <c r="D362" s="142">
        <v>-14012145.800000001</v>
      </c>
      <c r="E362" s="142">
        <v>0</v>
      </c>
    </row>
    <row r="363" spans="2:5" ht="19.5" customHeight="1" x14ac:dyDescent="0.25">
      <c r="B363" s="141" t="s">
        <v>279</v>
      </c>
      <c r="C363" s="142">
        <v>-34862403.259999998</v>
      </c>
      <c r="D363" s="142">
        <v>-34862403.259999998</v>
      </c>
      <c r="E363" s="142">
        <v>0</v>
      </c>
    </row>
    <row r="364" spans="2:5" ht="15" x14ac:dyDescent="0.25">
      <c r="B364" s="141" t="s">
        <v>280</v>
      </c>
      <c r="C364" s="142">
        <v>-20686201.850000001</v>
      </c>
      <c r="D364" s="142">
        <v>-20686201.850000001</v>
      </c>
      <c r="E364" s="142">
        <v>0</v>
      </c>
    </row>
    <row r="365" spans="2:5" ht="15" x14ac:dyDescent="0.25">
      <c r="B365" s="141" t="s">
        <v>281</v>
      </c>
      <c r="C365" s="142">
        <v>-35498000</v>
      </c>
      <c r="D365" s="142">
        <v>-35498000</v>
      </c>
      <c r="E365" s="142">
        <v>0</v>
      </c>
    </row>
    <row r="366" spans="2:5" ht="27" customHeight="1" x14ac:dyDescent="0.25">
      <c r="B366" s="141" t="s">
        <v>282</v>
      </c>
      <c r="C366" s="142">
        <v>-9878010.6099999994</v>
      </c>
      <c r="D366" s="142">
        <v>-9878010.6099999994</v>
      </c>
      <c r="E366" s="142">
        <v>0</v>
      </c>
    </row>
    <row r="367" spans="2:5" ht="15" x14ac:dyDescent="0.25">
      <c r="B367" s="141" t="s">
        <v>283</v>
      </c>
      <c r="C367" s="142">
        <v>-14399573.91</v>
      </c>
      <c r="D367" s="142">
        <v>-14399573.91</v>
      </c>
      <c r="E367" s="142">
        <v>0</v>
      </c>
    </row>
    <row r="368" spans="2:5" ht="15" x14ac:dyDescent="0.25">
      <c r="B368" s="141" t="s">
        <v>284</v>
      </c>
      <c r="C368" s="142">
        <v>11739962.789999999</v>
      </c>
      <c r="D368" s="142">
        <v>11739962.789999999</v>
      </c>
      <c r="E368" s="142">
        <v>0</v>
      </c>
    </row>
    <row r="369" spans="2:5" ht="15" x14ac:dyDescent="0.25">
      <c r="B369" s="141" t="s">
        <v>285</v>
      </c>
      <c r="C369" s="142">
        <v>-6143321.2400000002</v>
      </c>
      <c r="D369" s="142">
        <v>-6143321.2400000002</v>
      </c>
      <c r="E369" s="142">
        <v>0</v>
      </c>
    </row>
    <row r="370" spans="2:5" x14ac:dyDescent="0.2">
      <c r="B370" s="49" t="s">
        <v>286</v>
      </c>
      <c r="C370" s="88">
        <f>SUM(C353:C369)</f>
        <v>-433513363.73000008</v>
      </c>
      <c r="D370" s="88">
        <f>SUM(D353:D369)</f>
        <v>-434738863.73000008</v>
      </c>
      <c r="E370" s="89">
        <f>SUM(E353:E369)</f>
        <v>-1225500</v>
      </c>
    </row>
    <row r="371" spans="2:5" x14ac:dyDescent="0.2">
      <c r="C371" s="26">
        <f>+C370</f>
        <v>-433513363.73000008</v>
      </c>
      <c r="D371" s="26">
        <f>+D370</f>
        <v>-434738863.73000008</v>
      </c>
      <c r="E371" s="26">
        <f>+E370</f>
        <v>-1225500</v>
      </c>
    </row>
    <row r="372" spans="2:5" x14ac:dyDescent="0.2">
      <c r="C372" s="90"/>
      <c r="D372" s="90"/>
      <c r="E372" s="90"/>
    </row>
    <row r="374" spans="2:5" x14ac:dyDescent="0.2">
      <c r="B374" s="70" t="s">
        <v>287</v>
      </c>
      <c r="C374" s="71" t="s">
        <v>44</v>
      </c>
      <c r="D374" s="17" t="s">
        <v>45</v>
      </c>
      <c r="E374" s="87" t="s">
        <v>288</v>
      </c>
    </row>
    <row r="375" spans="2:5" ht="15" x14ac:dyDescent="0.25">
      <c r="B375" s="141" t="s">
        <v>289</v>
      </c>
      <c r="C375" s="142">
        <v>495091.14</v>
      </c>
      <c r="D375" s="142">
        <v>-31444827.609999999</v>
      </c>
      <c r="E375" s="142">
        <v>-31939918.75</v>
      </c>
    </row>
    <row r="376" spans="2:5" ht="15" x14ac:dyDescent="0.25">
      <c r="B376" s="141" t="s">
        <v>290</v>
      </c>
      <c r="C376" s="142">
        <v>2218782.21</v>
      </c>
      <c r="D376" s="142">
        <v>2218782.21</v>
      </c>
      <c r="E376" s="142">
        <v>0</v>
      </c>
    </row>
    <row r="377" spans="2:5" ht="15" x14ac:dyDescent="0.25">
      <c r="B377" s="141" t="s">
        <v>291</v>
      </c>
      <c r="C377" s="142">
        <v>-1283409.3600000001</v>
      </c>
      <c r="D377" s="142">
        <v>-1283409.3600000001</v>
      </c>
      <c r="E377" s="142">
        <v>0</v>
      </c>
    </row>
    <row r="378" spans="2:5" ht="15" x14ac:dyDescent="0.25">
      <c r="B378" s="141" t="s">
        <v>292</v>
      </c>
      <c r="C378" s="142">
        <v>4782923.5999999996</v>
      </c>
      <c r="D378" s="142">
        <v>4782923.5999999996</v>
      </c>
      <c r="E378" s="142">
        <v>0</v>
      </c>
    </row>
    <row r="379" spans="2:5" ht="15" x14ac:dyDescent="0.25">
      <c r="B379" s="141" t="s">
        <v>293</v>
      </c>
      <c r="C379" s="142">
        <v>13065355.58</v>
      </c>
      <c r="D379" s="142">
        <v>13065355.58</v>
      </c>
      <c r="E379" s="142">
        <v>0</v>
      </c>
    </row>
    <row r="380" spans="2:5" ht="15" x14ac:dyDescent="0.25">
      <c r="B380" s="141" t="s">
        <v>294</v>
      </c>
      <c r="C380" s="142">
        <v>12662592.15</v>
      </c>
      <c r="D380" s="142">
        <v>12662592.15</v>
      </c>
      <c r="E380" s="142">
        <v>0</v>
      </c>
    </row>
    <row r="381" spans="2:5" ht="15" x14ac:dyDescent="0.25">
      <c r="B381" s="141" t="s">
        <v>295</v>
      </c>
      <c r="C381" s="142">
        <v>22267687.530000001</v>
      </c>
      <c r="D381" s="142">
        <v>22267687.530000001</v>
      </c>
      <c r="E381" s="142">
        <v>0</v>
      </c>
    </row>
    <row r="382" spans="2:5" ht="15" x14ac:dyDescent="0.25">
      <c r="B382" s="141" t="s">
        <v>296</v>
      </c>
      <c r="C382" s="142">
        <v>20788247.489999998</v>
      </c>
      <c r="D382" s="142">
        <v>20788247.489999998</v>
      </c>
      <c r="E382" s="142">
        <v>0</v>
      </c>
    </row>
    <row r="383" spans="2:5" ht="15" x14ac:dyDescent="0.25">
      <c r="B383" s="141" t="s">
        <v>297</v>
      </c>
      <c r="C383" s="142">
        <v>26079817.829999998</v>
      </c>
      <c r="D383" s="142">
        <v>26074085.829999998</v>
      </c>
      <c r="E383" s="142">
        <v>-5732</v>
      </c>
    </row>
    <row r="384" spans="2:5" ht="15" x14ac:dyDescent="0.25">
      <c r="B384" s="141" t="s">
        <v>298</v>
      </c>
      <c r="C384" s="142">
        <v>45948511.789999999</v>
      </c>
      <c r="D384" s="142">
        <v>45948511.789999999</v>
      </c>
      <c r="E384" s="142">
        <v>0</v>
      </c>
    </row>
    <row r="385" spans="2:5" ht="15" x14ac:dyDescent="0.25">
      <c r="B385" s="141" t="s">
        <v>299</v>
      </c>
      <c r="C385" s="142">
        <v>6995508.79</v>
      </c>
      <c r="D385" s="142">
        <v>6995508.79</v>
      </c>
      <c r="E385" s="142">
        <v>0</v>
      </c>
    </row>
    <row r="386" spans="2:5" ht="15" x14ac:dyDescent="0.25">
      <c r="B386" s="141" t="s">
        <v>300</v>
      </c>
      <c r="C386" s="142">
        <v>45146664.119999997</v>
      </c>
      <c r="D386" s="142">
        <v>45146664.119999997</v>
      </c>
      <c r="E386" s="142">
        <v>0</v>
      </c>
    </row>
    <row r="387" spans="2:5" ht="15" x14ac:dyDescent="0.25">
      <c r="B387" s="141" t="s">
        <v>301</v>
      </c>
      <c r="C387" s="142">
        <v>10197886.5</v>
      </c>
      <c r="D387" s="142">
        <v>10197886.5</v>
      </c>
      <c r="E387" s="142">
        <v>0</v>
      </c>
    </row>
    <row r="388" spans="2:5" ht="15" x14ac:dyDescent="0.25">
      <c r="B388" s="141" t="s">
        <v>302</v>
      </c>
      <c r="C388" s="142">
        <v>16380483.26</v>
      </c>
      <c r="D388" s="142">
        <v>16380483.26</v>
      </c>
      <c r="E388" s="142">
        <v>0</v>
      </c>
    </row>
    <row r="389" spans="2:5" ht="15" x14ac:dyDescent="0.25">
      <c r="B389" s="141" t="s">
        <v>303</v>
      </c>
      <c r="C389" s="142">
        <v>12013030.140000001</v>
      </c>
      <c r="D389" s="142">
        <v>12013030.140000001</v>
      </c>
      <c r="E389" s="142">
        <v>0</v>
      </c>
    </row>
    <row r="390" spans="2:5" ht="15" x14ac:dyDescent="0.25">
      <c r="B390" s="141" t="s">
        <v>304</v>
      </c>
      <c r="C390" s="142">
        <v>0</v>
      </c>
      <c r="D390" s="142">
        <v>-21936688.18</v>
      </c>
      <c r="E390" s="142">
        <v>-21936688.18</v>
      </c>
    </row>
    <row r="391" spans="2:5" ht="15" x14ac:dyDescent="0.25">
      <c r="B391" s="141" t="s">
        <v>305</v>
      </c>
      <c r="C391" s="142">
        <v>-3151492.64</v>
      </c>
      <c r="D391" s="142">
        <v>-3151492.64</v>
      </c>
      <c r="E391" s="142">
        <v>0</v>
      </c>
    </row>
    <row r="392" spans="2:5" ht="15" x14ac:dyDescent="0.25">
      <c r="B392" s="141" t="s">
        <v>306</v>
      </c>
      <c r="C392" s="142">
        <v>-50568962.140000001</v>
      </c>
      <c r="D392" s="142">
        <v>-50568962.140000001</v>
      </c>
      <c r="E392" s="142">
        <v>0</v>
      </c>
    </row>
    <row r="393" spans="2:5" ht="15" x14ac:dyDescent="0.25">
      <c r="B393" s="141" t="s">
        <v>307</v>
      </c>
      <c r="C393" s="142">
        <v>-12386351.48</v>
      </c>
      <c r="D393" s="142">
        <v>-12386351.48</v>
      </c>
      <c r="E393" s="142">
        <v>0</v>
      </c>
    </row>
    <row r="394" spans="2:5" ht="15" x14ac:dyDescent="0.25">
      <c r="B394" s="141" t="s">
        <v>308</v>
      </c>
      <c r="C394" s="142">
        <v>-58691617.689999998</v>
      </c>
      <c r="D394" s="142">
        <v>-58691617.689999998</v>
      </c>
      <c r="E394" s="142">
        <v>0</v>
      </c>
    </row>
    <row r="395" spans="2:5" ht="15" x14ac:dyDescent="0.25">
      <c r="B395" s="141" t="s">
        <v>309</v>
      </c>
      <c r="C395" s="142">
        <v>-2081918.5</v>
      </c>
      <c r="D395" s="142">
        <v>-2081918.5</v>
      </c>
      <c r="E395" s="142">
        <v>0</v>
      </c>
    </row>
    <row r="396" spans="2:5" ht="15" x14ac:dyDescent="0.25">
      <c r="B396" s="141" t="s">
        <v>310</v>
      </c>
      <c r="C396" s="142">
        <v>-5123799.76</v>
      </c>
      <c r="D396" s="142">
        <v>-5123799.76</v>
      </c>
      <c r="E396" s="142">
        <v>0</v>
      </c>
    </row>
    <row r="397" spans="2:5" ht="15" x14ac:dyDescent="0.25">
      <c r="B397" s="141" t="s">
        <v>311</v>
      </c>
      <c r="C397" s="142">
        <v>-1906053.82</v>
      </c>
      <c r="D397" s="142">
        <v>-1906053.82</v>
      </c>
      <c r="E397" s="142">
        <v>0</v>
      </c>
    </row>
    <row r="398" spans="2:5" ht="20.25" customHeight="1" x14ac:dyDescent="0.25">
      <c r="B398" s="141" t="s">
        <v>312</v>
      </c>
      <c r="C398" s="142">
        <v>-80003.899999999994</v>
      </c>
      <c r="D398" s="142">
        <v>-80003.899999999994</v>
      </c>
      <c r="E398" s="142">
        <v>0</v>
      </c>
    </row>
    <row r="399" spans="2:5" ht="15" x14ac:dyDescent="0.25">
      <c r="B399" s="141" t="s">
        <v>313</v>
      </c>
      <c r="C399" s="142">
        <v>-43144.12</v>
      </c>
      <c r="D399" s="142">
        <v>-43144.12</v>
      </c>
      <c r="E399" s="142">
        <v>0</v>
      </c>
    </row>
    <row r="400" spans="2:5" ht="15" x14ac:dyDescent="0.25">
      <c r="B400" s="141" t="s">
        <v>314</v>
      </c>
      <c r="C400" s="142">
        <v>-427641.74</v>
      </c>
      <c r="D400" s="142">
        <v>-427641.74</v>
      </c>
      <c r="E400" s="142">
        <v>0</v>
      </c>
    </row>
    <row r="401" spans="2:5" ht="15" x14ac:dyDescent="0.25">
      <c r="B401" s="141" t="s">
        <v>315</v>
      </c>
      <c r="C401" s="142">
        <v>0</v>
      </c>
      <c r="D401" s="142">
        <v>441.1</v>
      </c>
      <c r="E401" s="142">
        <v>441.1</v>
      </c>
    </row>
    <row r="402" spans="2:5" ht="30.75" customHeight="1" x14ac:dyDescent="0.25">
      <c r="B402" s="141" t="s">
        <v>316</v>
      </c>
      <c r="C402" s="142">
        <v>0</v>
      </c>
      <c r="D402" s="142">
        <v>27661687.710000001</v>
      </c>
      <c r="E402" s="142">
        <v>27661687.710000001</v>
      </c>
    </row>
    <row r="403" spans="2:5" ht="15" x14ac:dyDescent="0.25">
      <c r="B403" s="141" t="s">
        <v>317</v>
      </c>
      <c r="C403" s="142">
        <v>-498692.19</v>
      </c>
      <c r="D403" s="142">
        <v>-498692.19</v>
      </c>
      <c r="E403" s="142">
        <v>0</v>
      </c>
    </row>
    <row r="404" spans="2:5" ht="15" x14ac:dyDescent="0.25">
      <c r="B404" s="141" t="s">
        <v>318</v>
      </c>
      <c r="C404" s="142">
        <v>102304403.65000001</v>
      </c>
      <c r="D404" s="142">
        <v>108024112.28</v>
      </c>
      <c r="E404" s="142">
        <v>5719708.6299999999</v>
      </c>
    </row>
    <row r="405" spans="2:5" x14ac:dyDescent="0.2">
      <c r="B405" s="24" t="s">
        <v>319</v>
      </c>
      <c r="C405" s="38">
        <f>+C404+C375</f>
        <v>102799494.79000001</v>
      </c>
      <c r="D405" s="21">
        <f t="shared" ref="D405:E405" si="6">+D404+D375</f>
        <v>76579284.670000002</v>
      </c>
      <c r="E405" s="21">
        <f t="shared" si="6"/>
        <v>-26220210.120000001</v>
      </c>
    </row>
    <row r="406" spans="2:5" x14ac:dyDescent="0.2">
      <c r="C406" s="26">
        <f>+C405</f>
        <v>102799494.79000001</v>
      </c>
      <c r="D406" s="26">
        <f>+D405</f>
        <v>76579284.670000002</v>
      </c>
      <c r="E406" s="26">
        <f>+E405</f>
        <v>-26220210.120000001</v>
      </c>
    </row>
    <row r="408" spans="2:5" x14ac:dyDescent="0.2">
      <c r="B408" s="69" t="s">
        <v>320</v>
      </c>
    </row>
    <row r="410" spans="2:5" x14ac:dyDescent="0.2">
      <c r="B410" s="70" t="s">
        <v>321</v>
      </c>
      <c r="C410" s="71" t="s">
        <v>44</v>
      </c>
      <c r="D410" s="17" t="s">
        <v>45</v>
      </c>
      <c r="E410" s="17" t="s">
        <v>46</v>
      </c>
    </row>
    <row r="411" spans="2:5" ht="15" x14ac:dyDescent="0.25">
      <c r="B411" s="141" t="s">
        <v>322</v>
      </c>
      <c r="C411" s="142">
        <v>13223</v>
      </c>
      <c r="D411" s="142">
        <v>13223</v>
      </c>
      <c r="E411" s="142">
        <v>0</v>
      </c>
    </row>
    <row r="412" spans="2:5" ht="15" x14ac:dyDescent="0.25">
      <c r="B412" s="141" t="s">
        <v>323</v>
      </c>
      <c r="C412" s="142">
        <v>-338799.86</v>
      </c>
      <c r="D412" s="142">
        <v>70012.5</v>
      </c>
      <c r="E412" s="142">
        <v>408812.36</v>
      </c>
    </row>
    <row r="413" spans="2:5" ht="15" x14ac:dyDescent="0.25">
      <c r="B413" s="141" t="s">
        <v>324</v>
      </c>
      <c r="C413" s="142">
        <v>166255.82999999999</v>
      </c>
      <c r="D413" s="142">
        <v>237095.29</v>
      </c>
      <c r="E413" s="142">
        <v>70839.460000000006</v>
      </c>
    </row>
    <row r="414" spans="2:5" ht="15" x14ac:dyDescent="0.25">
      <c r="B414" s="141" t="s">
        <v>325</v>
      </c>
      <c r="C414" s="142">
        <v>2522900.79</v>
      </c>
      <c r="D414" s="142">
        <v>5824333.0599999996</v>
      </c>
      <c r="E414" s="142">
        <v>3301432.27</v>
      </c>
    </row>
    <row r="415" spans="2:5" ht="15" x14ac:dyDescent="0.25">
      <c r="B415" s="141" t="s">
        <v>326</v>
      </c>
      <c r="C415" s="142">
        <v>660355.88</v>
      </c>
      <c r="D415" s="142">
        <v>0</v>
      </c>
      <c r="E415" s="142">
        <v>-660355.88</v>
      </c>
    </row>
    <row r="416" spans="2:5" ht="15" x14ac:dyDescent="0.25">
      <c r="B416" s="141" t="s">
        <v>327</v>
      </c>
      <c r="C416" s="142">
        <v>9279424.3100000005</v>
      </c>
      <c r="D416" s="142">
        <v>0</v>
      </c>
      <c r="E416" s="142">
        <v>-9279424.3100000005</v>
      </c>
    </row>
    <row r="417" spans="2:5" ht="15" x14ac:dyDescent="0.25">
      <c r="B417" s="141" t="s">
        <v>328</v>
      </c>
      <c r="C417" s="142">
        <v>12166260.74</v>
      </c>
      <c r="D417" s="142">
        <v>0</v>
      </c>
      <c r="E417" s="142">
        <v>-12166260.74</v>
      </c>
    </row>
    <row r="418" spans="2:5" ht="15" x14ac:dyDescent="0.25">
      <c r="B418" s="141" t="s">
        <v>329</v>
      </c>
      <c r="C418" s="142">
        <v>2657.1</v>
      </c>
      <c r="D418" s="142">
        <v>0</v>
      </c>
      <c r="E418" s="142">
        <v>-2657.1</v>
      </c>
    </row>
    <row r="419" spans="2:5" ht="15" x14ac:dyDescent="0.25">
      <c r="B419" s="141" t="s">
        <v>330</v>
      </c>
      <c r="C419" s="142">
        <v>112417.03</v>
      </c>
      <c r="D419" s="142">
        <v>0</v>
      </c>
      <c r="E419" s="142">
        <v>-112417.03</v>
      </c>
    </row>
    <row r="420" spans="2:5" ht="15" x14ac:dyDescent="0.25">
      <c r="B420" s="141" t="s">
        <v>331</v>
      </c>
      <c r="C420" s="142">
        <v>1417792</v>
      </c>
      <c r="D420" s="142">
        <v>92</v>
      </c>
      <c r="E420" s="142">
        <v>-1417700</v>
      </c>
    </row>
    <row r="421" spans="2:5" ht="15" x14ac:dyDescent="0.25">
      <c r="B421" s="141" t="s">
        <v>332</v>
      </c>
      <c r="C421" s="143">
        <v>0</v>
      </c>
      <c r="D421" s="142">
        <v>6742506.0499999998</v>
      </c>
      <c r="E421" s="142">
        <v>6742506.0499999998</v>
      </c>
    </row>
    <row r="422" spans="2:5" ht="15" x14ac:dyDescent="0.25">
      <c r="B422" s="141" t="s">
        <v>333</v>
      </c>
      <c r="C422" s="143">
        <v>0</v>
      </c>
      <c r="D422" s="142">
        <v>6397681.1200000001</v>
      </c>
      <c r="E422" s="142">
        <v>6397681.1200000001</v>
      </c>
    </row>
    <row r="423" spans="2:5" ht="15" x14ac:dyDescent="0.25">
      <c r="B423" s="141" t="s">
        <v>334</v>
      </c>
      <c r="C423" s="143">
        <v>0</v>
      </c>
      <c r="D423" s="142">
        <v>7789914.5099999998</v>
      </c>
      <c r="E423" s="142">
        <v>7789914.5099999998</v>
      </c>
    </row>
    <row r="424" spans="2:5" ht="15" x14ac:dyDescent="0.25">
      <c r="B424" s="141" t="s">
        <v>335</v>
      </c>
      <c r="C424" s="143">
        <v>0</v>
      </c>
      <c r="D424" s="142">
        <v>3452.23</v>
      </c>
      <c r="E424" s="142">
        <v>3452.23</v>
      </c>
    </row>
    <row r="425" spans="2:5" ht="21.75" customHeight="1" x14ac:dyDescent="0.25">
      <c r="B425" s="141" t="s">
        <v>336</v>
      </c>
      <c r="C425" s="142">
        <v>29733.3</v>
      </c>
      <c r="D425" s="142">
        <v>7404.46</v>
      </c>
      <c r="E425" s="142">
        <v>-22328.84</v>
      </c>
    </row>
    <row r="426" spans="2:5" ht="15" x14ac:dyDescent="0.25">
      <c r="B426" s="141" t="s">
        <v>337</v>
      </c>
      <c r="C426" s="142">
        <v>4475664.58</v>
      </c>
      <c r="D426" s="142">
        <v>1192168.21</v>
      </c>
      <c r="E426" s="142">
        <v>-3283496.37</v>
      </c>
    </row>
    <row r="427" spans="2:5" ht="15" x14ac:dyDescent="0.25">
      <c r="B427" s="141" t="s">
        <v>338</v>
      </c>
      <c r="C427" s="142">
        <v>1679042.38</v>
      </c>
      <c r="D427" s="142">
        <v>4450776.5</v>
      </c>
      <c r="E427" s="142">
        <v>2771734.12</v>
      </c>
    </row>
    <row r="428" spans="2:5" ht="24" customHeight="1" x14ac:dyDescent="0.25">
      <c r="B428" s="141" t="s">
        <v>339</v>
      </c>
      <c r="C428" s="142">
        <v>1821634.08</v>
      </c>
      <c r="D428" s="142">
        <v>1252238.26</v>
      </c>
      <c r="E428" s="142">
        <v>-569395.81999999995</v>
      </c>
    </row>
    <row r="429" spans="2:5" ht="15" x14ac:dyDescent="0.25">
      <c r="B429" s="141" t="s">
        <v>340</v>
      </c>
      <c r="C429" s="142">
        <v>530327.53</v>
      </c>
      <c r="D429" s="142">
        <v>530847.18999999994</v>
      </c>
      <c r="E429" s="142">
        <v>519.66</v>
      </c>
    </row>
    <row r="430" spans="2:5" ht="15" x14ac:dyDescent="0.25">
      <c r="B430" s="141" t="s">
        <v>341</v>
      </c>
      <c r="C430" s="142">
        <v>1749314.32</v>
      </c>
      <c r="D430" s="142">
        <v>0</v>
      </c>
      <c r="E430" s="142">
        <v>-1749314.32</v>
      </c>
    </row>
    <row r="431" spans="2:5" ht="15" x14ac:dyDescent="0.25">
      <c r="B431" s="141" t="s">
        <v>342</v>
      </c>
      <c r="C431" s="142">
        <v>3996815.16</v>
      </c>
      <c r="D431" s="142">
        <v>0</v>
      </c>
      <c r="E431" s="142">
        <v>-3996815.16</v>
      </c>
    </row>
    <row r="432" spans="2:5" ht="15" x14ac:dyDescent="0.25">
      <c r="B432" s="141" t="s">
        <v>343</v>
      </c>
      <c r="C432" s="142">
        <v>40285018.170000002</v>
      </c>
      <c r="D432" s="142">
        <v>34511744.380000003</v>
      </c>
      <c r="E432" s="142">
        <v>-5773273.79</v>
      </c>
    </row>
    <row r="433" spans="2:5" x14ac:dyDescent="0.2">
      <c r="B433" s="91" t="s">
        <v>344</v>
      </c>
      <c r="C433" s="72">
        <f>+C432</f>
        <v>40285018.170000002</v>
      </c>
      <c r="D433" s="72">
        <f t="shared" ref="D433:E433" si="7">+D432</f>
        <v>34511744.380000003</v>
      </c>
      <c r="E433" s="72">
        <f t="shared" si="7"/>
        <v>-5773273.79</v>
      </c>
    </row>
    <row r="436" spans="2:5" x14ac:dyDescent="0.2">
      <c r="B436" s="70" t="s">
        <v>345</v>
      </c>
      <c r="C436" s="71" t="s">
        <v>46</v>
      </c>
      <c r="D436" s="17" t="s">
        <v>346</v>
      </c>
    </row>
    <row r="437" spans="2:5" x14ac:dyDescent="0.2">
      <c r="B437" s="20"/>
      <c r="C437" s="38"/>
      <c r="D437" s="21"/>
    </row>
    <row r="438" spans="2:5" x14ac:dyDescent="0.2">
      <c r="B438" s="20" t="s">
        <v>347</v>
      </c>
      <c r="C438" s="36">
        <f>+C439</f>
        <v>24884300.120000001</v>
      </c>
      <c r="D438" s="21"/>
    </row>
    <row r="439" spans="2:5" ht="18" customHeight="1" x14ac:dyDescent="0.25">
      <c r="B439" s="28" t="s">
        <v>348</v>
      </c>
      <c r="C439" s="138">
        <v>24884300.120000001</v>
      </c>
      <c r="D439" s="21"/>
    </row>
    <row r="440" spans="2:5" x14ac:dyDescent="0.2">
      <c r="B440" s="20" t="s">
        <v>60</v>
      </c>
      <c r="C440" s="36">
        <f>SUM(C441:C445)</f>
        <v>966733.58</v>
      </c>
      <c r="D440" s="21"/>
    </row>
    <row r="441" spans="2:5" ht="15" x14ac:dyDescent="0.25">
      <c r="B441" s="28" t="s">
        <v>349</v>
      </c>
      <c r="C441" s="138">
        <v>32312.21</v>
      </c>
      <c r="D441" s="21"/>
    </row>
    <row r="442" spans="2:5" ht="15" x14ac:dyDescent="0.25">
      <c r="B442" s="28" t="s">
        <v>350</v>
      </c>
      <c r="C442" s="138">
        <v>5284.8</v>
      </c>
      <c r="D442" s="21"/>
    </row>
    <row r="443" spans="2:5" ht="15" x14ac:dyDescent="0.25">
      <c r="B443" s="28" t="s">
        <v>351</v>
      </c>
      <c r="C443" s="138">
        <v>238811.93</v>
      </c>
      <c r="D443" s="21"/>
    </row>
    <row r="444" spans="2:5" ht="15" x14ac:dyDescent="0.25">
      <c r="B444" s="28" t="s">
        <v>352</v>
      </c>
      <c r="C444" s="138">
        <v>353400</v>
      </c>
      <c r="D444" s="21"/>
    </row>
    <row r="445" spans="2:5" ht="15" x14ac:dyDescent="0.25">
      <c r="B445" s="28" t="s">
        <v>353</v>
      </c>
      <c r="C445" s="138">
        <v>336924.64</v>
      </c>
      <c r="D445" s="21"/>
    </row>
    <row r="446" spans="2:5" x14ac:dyDescent="0.2">
      <c r="B446" s="24" t="s">
        <v>122</v>
      </c>
      <c r="C446" s="21"/>
      <c r="D446" s="21"/>
    </row>
    <row r="447" spans="2:5" x14ac:dyDescent="0.2">
      <c r="C447" s="26">
        <f>+C438+C440</f>
        <v>25851033.699999999</v>
      </c>
      <c r="D447" s="17"/>
    </row>
    <row r="451" spans="2:5" x14ac:dyDescent="0.2">
      <c r="B451" s="92" t="s">
        <v>354</v>
      </c>
      <c r="C451" s="93" t="s">
        <v>44</v>
      </c>
      <c r="D451" s="93" t="s">
        <v>45</v>
      </c>
      <c r="E451" s="93" t="s">
        <v>46</v>
      </c>
    </row>
    <row r="452" spans="2:5" x14ac:dyDescent="0.2">
      <c r="B452" s="20" t="s">
        <v>355</v>
      </c>
      <c r="C452" s="21">
        <v>0</v>
      </c>
      <c r="D452" s="21">
        <v>0</v>
      </c>
      <c r="E452" s="21">
        <v>0</v>
      </c>
    </row>
    <row r="453" spans="2:5" x14ac:dyDescent="0.2">
      <c r="B453" s="20" t="s">
        <v>356</v>
      </c>
      <c r="C453" s="21">
        <v>0</v>
      </c>
      <c r="D453" s="21">
        <v>0</v>
      </c>
      <c r="E453" s="21">
        <v>0</v>
      </c>
    </row>
    <row r="454" spans="2:5" x14ac:dyDescent="0.2">
      <c r="B454" s="24" t="s">
        <v>357</v>
      </c>
      <c r="C454" s="94">
        <v>0</v>
      </c>
      <c r="D454" s="95">
        <v>0</v>
      </c>
      <c r="E454" s="95">
        <v>0</v>
      </c>
    </row>
    <row r="458" spans="2:5" x14ac:dyDescent="0.2">
      <c r="B458" s="3" t="s">
        <v>358</v>
      </c>
      <c r="C458" s="70" t="s">
        <v>359</v>
      </c>
    </row>
    <row r="459" spans="2:5" x14ac:dyDescent="0.2">
      <c r="C459" s="96"/>
    </row>
    <row r="460" spans="2:5" x14ac:dyDescent="0.2">
      <c r="C460" s="96"/>
    </row>
    <row r="461" spans="2:5" x14ac:dyDescent="0.2">
      <c r="B461" s="70" t="s">
        <v>360</v>
      </c>
      <c r="C461" s="70"/>
      <c r="D461" s="97"/>
    </row>
    <row r="462" spans="2:5" x14ac:dyDescent="0.2">
      <c r="B462" s="98"/>
      <c r="C462" s="98"/>
      <c r="D462" s="99"/>
    </row>
    <row r="463" spans="2:5" x14ac:dyDescent="0.2">
      <c r="B463" s="87" t="s">
        <v>361</v>
      </c>
      <c r="C463" s="87" t="s">
        <v>44</v>
      </c>
      <c r="D463" s="87" t="s">
        <v>45</v>
      </c>
    </row>
    <row r="464" spans="2:5" ht="20.25" customHeight="1" x14ac:dyDescent="0.2">
      <c r="B464" s="100" t="s">
        <v>362</v>
      </c>
      <c r="C464" s="101">
        <f>SUM(C465+C475)</f>
        <v>0</v>
      </c>
      <c r="D464" s="101">
        <f>SUM(D465+D475)</f>
        <v>18594</v>
      </c>
    </row>
    <row r="465" spans="2:4" ht="20.25" customHeight="1" x14ac:dyDescent="0.2">
      <c r="B465" s="102" t="s">
        <v>363</v>
      </c>
      <c r="C465" s="101">
        <f>+C470+C473+C487</f>
        <v>0</v>
      </c>
      <c r="D465" s="101">
        <f>+D470+D473+D487</f>
        <v>18594</v>
      </c>
    </row>
    <row r="466" spans="2:4" ht="20.25" customHeight="1" x14ac:dyDescent="0.2">
      <c r="B466" s="102" t="s">
        <v>364</v>
      </c>
      <c r="C466" s="101">
        <v>0</v>
      </c>
      <c r="D466" s="103">
        <v>0</v>
      </c>
    </row>
    <row r="467" spans="2:4" ht="20.25" customHeight="1" x14ac:dyDescent="0.2">
      <c r="B467" s="102" t="s">
        <v>365</v>
      </c>
      <c r="C467" s="101">
        <v>0</v>
      </c>
      <c r="D467" s="103">
        <v>0</v>
      </c>
    </row>
    <row r="468" spans="2:4" ht="20.25" customHeight="1" x14ac:dyDescent="0.2">
      <c r="B468" s="102" t="s">
        <v>366</v>
      </c>
      <c r="C468" s="101">
        <v>0</v>
      </c>
      <c r="D468" s="103">
        <v>0</v>
      </c>
    </row>
    <row r="469" spans="2:4" ht="20.25" customHeight="1" x14ac:dyDescent="0.2">
      <c r="B469" s="102" t="s">
        <v>367</v>
      </c>
      <c r="C469" s="101">
        <v>0</v>
      </c>
      <c r="D469" s="103">
        <v>0</v>
      </c>
    </row>
    <row r="470" spans="2:4" ht="20.25" customHeight="1" x14ac:dyDescent="0.2">
      <c r="B470" s="102" t="s">
        <v>368</v>
      </c>
      <c r="C470" s="101">
        <v>0</v>
      </c>
      <c r="D470" s="104">
        <v>0</v>
      </c>
    </row>
    <row r="471" spans="2:4" ht="20.25" customHeight="1" x14ac:dyDescent="0.2">
      <c r="B471" s="102" t="s">
        <v>369</v>
      </c>
      <c r="C471" s="101">
        <v>0</v>
      </c>
      <c r="D471" s="103">
        <v>0</v>
      </c>
    </row>
    <row r="472" spans="2:4" ht="20.25" customHeight="1" x14ac:dyDescent="0.2">
      <c r="B472" s="102" t="s">
        <v>370</v>
      </c>
      <c r="C472" s="101">
        <v>0</v>
      </c>
      <c r="D472" s="103">
        <v>0</v>
      </c>
    </row>
    <row r="473" spans="2:4" ht="20.25" customHeight="1" x14ac:dyDescent="0.2">
      <c r="B473" s="102" t="s">
        <v>371</v>
      </c>
      <c r="C473" s="101">
        <v>0</v>
      </c>
      <c r="D473" s="144">
        <v>18594</v>
      </c>
    </row>
    <row r="474" spans="2:4" ht="20.25" customHeight="1" x14ac:dyDescent="0.2">
      <c r="B474" s="102" t="s">
        <v>372</v>
      </c>
      <c r="C474" s="101">
        <v>0</v>
      </c>
      <c r="D474" s="101">
        <v>0</v>
      </c>
    </row>
    <row r="475" spans="2:4" ht="20.25" customHeight="1" x14ac:dyDescent="0.2">
      <c r="B475" s="102" t="s">
        <v>373</v>
      </c>
      <c r="C475" s="101">
        <v>0</v>
      </c>
      <c r="D475" s="101">
        <v>0</v>
      </c>
    </row>
    <row r="476" spans="2:4" ht="20.25" customHeight="1" x14ac:dyDescent="0.2">
      <c r="B476" s="102" t="s">
        <v>374</v>
      </c>
      <c r="C476" s="101">
        <v>0</v>
      </c>
      <c r="D476" s="103">
        <v>0</v>
      </c>
    </row>
    <row r="477" spans="2:4" ht="20.25" customHeight="1" x14ac:dyDescent="0.2">
      <c r="B477" s="102" t="s">
        <v>375</v>
      </c>
      <c r="C477" s="101">
        <v>0</v>
      </c>
      <c r="D477" s="101">
        <v>0</v>
      </c>
    </row>
    <row r="478" spans="2:4" ht="20.25" customHeight="1" x14ac:dyDescent="0.2">
      <c r="B478" s="102" t="s">
        <v>376</v>
      </c>
      <c r="C478" s="101">
        <v>0</v>
      </c>
      <c r="D478" s="103">
        <v>0</v>
      </c>
    </row>
    <row r="479" spans="2:4" ht="20.25" customHeight="1" x14ac:dyDescent="0.2">
      <c r="B479" s="102" t="s">
        <v>377</v>
      </c>
      <c r="C479" s="101">
        <v>0</v>
      </c>
      <c r="D479" s="103">
        <v>0</v>
      </c>
    </row>
    <row r="480" spans="2:4" ht="20.25" customHeight="1" x14ac:dyDescent="0.2">
      <c r="B480" s="102" t="s">
        <v>378</v>
      </c>
      <c r="C480" s="101">
        <v>0</v>
      </c>
      <c r="D480" s="103">
        <v>0</v>
      </c>
    </row>
    <row r="481" spans="2:4" ht="20.25" customHeight="1" x14ac:dyDescent="0.2">
      <c r="B481" s="102" t="s">
        <v>379</v>
      </c>
      <c r="C481" s="101">
        <v>0</v>
      </c>
      <c r="D481" s="103">
        <v>0</v>
      </c>
    </row>
    <row r="482" spans="2:4" ht="20.25" customHeight="1" x14ac:dyDescent="0.2">
      <c r="B482" s="102" t="s">
        <v>380</v>
      </c>
      <c r="C482" s="101">
        <v>0</v>
      </c>
      <c r="D482" s="103">
        <v>0</v>
      </c>
    </row>
    <row r="483" spans="2:4" ht="20.25" customHeight="1" x14ac:dyDescent="0.2">
      <c r="B483" s="102" t="s">
        <v>381</v>
      </c>
      <c r="C483" s="101">
        <v>0</v>
      </c>
      <c r="D483" s="103">
        <v>0</v>
      </c>
    </row>
    <row r="484" spans="2:4" ht="20.25" customHeight="1" x14ac:dyDescent="0.2">
      <c r="B484" s="102" t="s">
        <v>381</v>
      </c>
      <c r="C484" s="101">
        <v>0</v>
      </c>
      <c r="D484" s="103">
        <v>0</v>
      </c>
    </row>
    <row r="485" spans="2:4" ht="20.25" customHeight="1" x14ac:dyDescent="0.2">
      <c r="B485" s="102" t="s">
        <v>382</v>
      </c>
      <c r="C485" s="101">
        <v>0</v>
      </c>
      <c r="D485" s="101">
        <v>0</v>
      </c>
    </row>
    <row r="486" spans="2:4" ht="20.25" customHeight="1" x14ac:dyDescent="0.2">
      <c r="B486" s="102" t="s">
        <v>382</v>
      </c>
      <c r="C486" s="101">
        <v>0</v>
      </c>
      <c r="D486" s="103">
        <v>0</v>
      </c>
    </row>
    <row r="487" spans="2:4" ht="20.25" customHeight="1" x14ac:dyDescent="0.2">
      <c r="B487" s="102" t="s">
        <v>383</v>
      </c>
      <c r="C487" s="101">
        <v>0</v>
      </c>
      <c r="D487" s="101">
        <v>0</v>
      </c>
    </row>
    <row r="488" spans="2:4" ht="20.25" customHeight="1" x14ac:dyDescent="0.2">
      <c r="B488" s="102" t="s">
        <v>384</v>
      </c>
      <c r="C488" s="101">
        <v>0</v>
      </c>
      <c r="D488" s="103">
        <v>0</v>
      </c>
    </row>
    <row r="489" spans="2:4" ht="20.25" customHeight="1" x14ac:dyDescent="0.2">
      <c r="B489" s="102" t="s">
        <v>385</v>
      </c>
      <c r="C489" s="101">
        <v>0</v>
      </c>
      <c r="D489" s="103">
        <v>0</v>
      </c>
    </row>
    <row r="490" spans="2:4" ht="20.25" customHeight="1" x14ac:dyDescent="0.2">
      <c r="B490" s="102" t="s">
        <v>386</v>
      </c>
      <c r="C490" s="101">
        <v>0</v>
      </c>
      <c r="D490" s="103">
        <v>0</v>
      </c>
    </row>
    <row r="491" spans="2:4" ht="20.25" customHeight="1" x14ac:dyDescent="0.2">
      <c r="B491" s="102" t="s">
        <v>387</v>
      </c>
      <c r="C491" s="101">
        <v>0</v>
      </c>
      <c r="D491" s="103">
        <v>0</v>
      </c>
    </row>
    <row r="492" spans="2:4" ht="20.25" customHeight="1" x14ac:dyDescent="0.2">
      <c r="B492" s="102" t="s">
        <v>388</v>
      </c>
      <c r="C492" s="101">
        <v>0</v>
      </c>
      <c r="D492" s="103">
        <v>0</v>
      </c>
    </row>
    <row r="493" spans="2:4" ht="20.25" customHeight="1" x14ac:dyDescent="0.2">
      <c r="B493" s="102" t="s">
        <v>389</v>
      </c>
      <c r="C493" s="101">
        <v>0</v>
      </c>
      <c r="D493" s="103">
        <v>0</v>
      </c>
    </row>
    <row r="494" spans="2:4" ht="20.25" customHeight="1" x14ac:dyDescent="0.2">
      <c r="B494" s="102" t="s">
        <v>390</v>
      </c>
      <c r="C494" s="101">
        <v>0</v>
      </c>
      <c r="D494" s="103">
        <v>0</v>
      </c>
    </row>
    <row r="495" spans="2:4" ht="20.25" customHeight="1" x14ac:dyDescent="0.2">
      <c r="B495" s="102" t="s">
        <v>391</v>
      </c>
      <c r="C495" s="101">
        <v>0</v>
      </c>
      <c r="D495" s="103">
        <v>0.38</v>
      </c>
    </row>
    <row r="496" spans="2:4" ht="20.25" customHeight="1" x14ac:dyDescent="0.2">
      <c r="B496" s="100" t="s">
        <v>392</v>
      </c>
      <c r="C496" s="101">
        <v>0</v>
      </c>
      <c r="D496" s="101">
        <v>0</v>
      </c>
    </row>
    <row r="497" spans="2:4" ht="20.25" customHeight="1" x14ac:dyDescent="0.2">
      <c r="B497" s="102" t="s">
        <v>393</v>
      </c>
      <c r="C497" s="101">
        <v>0</v>
      </c>
      <c r="D497" s="101">
        <v>0</v>
      </c>
    </row>
    <row r="498" spans="2:4" ht="20.25" customHeight="1" x14ac:dyDescent="0.2">
      <c r="B498" s="105" t="s">
        <v>394</v>
      </c>
      <c r="C498" s="106">
        <v>0</v>
      </c>
      <c r="D498" s="107">
        <v>0</v>
      </c>
    </row>
    <row r="499" spans="2:4" x14ac:dyDescent="0.2">
      <c r="C499" s="96"/>
    </row>
    <row r="501" spans="2:4" ht="12.75" customHeight="1" x14ac:dyDescent="0.2">
      <c r="B501" s="10" t="s">
        <v>452</v>
      </c>
    </row>
    <row r="502" spans="2:4" x14ac:dyDescent="0.2">
      <c r="B502" s="10" t="s">
        <v>453</v>
      </c>
    </row>
    <row r="503" spans="2:4" ht="12.75" customHeight="1" x14ac:dyDescent="0.2">
      <c r="B503" s="167"/>
      <c r="C503" s="167"/>
      <c r="D503" s="167"/>
    </row>
    <row r="504" spans="2:4" x14ac:dyDescent="0.2">
      <c r="B504" s="162" t="s">
        <v>395</v>
      </c>
      <c r="C504" s="163"/>
      <c r="D504" s="164"/>
    </row>
    <row r="505" spans="2:4" x14ac:dyDescent="0.2">
      <c r="B505" s="157" t="s">
        <v>454</v>
      </c>
      <c r="C505" s="158"/>
      <c r="D505" s="159"/>
    </row>
    <row r="506" spans="2:4" x14ac:dyDescent="0.2">
      <c r="B506" s="150" t="s">
        <v>396</v>
      </c>
      <c r="C506" s="151"/>
      <c r="D506" s="152"/>
    </row>
    <row r="507" spans="2:4" x14ac:dyDescent="0.2">
      <c r="B507" s="160" t="s">
        <v>397</v>
      </c>
      <c r="C507" s="161"/>
      <c r="D507" s="145">
        <v>122431275.97</v>
      </c>
    </row>
    <row r="508" spans="2:4" ht="12.75" customHeight="1" x14ac:dyDescent="0.2">
      <c r="B508" s="155"/>
      <c r="C508" s="155"/>
      <c r="D508" s="108"/>
    </row>
    <row r="509" spans="2:4" x14ac:dyDescent="0.2">
      <c r="B509" s="168" t="s">
        <v>398</v>
      </c>
      <c r="C509" s="168"/>
      <c r="D509" s="109">
        <f>SUM(D510:D514)</f>
        <v>1166678.93</v>
      </c>
    </row>
    <row r="510" spans="2:4" x14ac:dyDescent="0.2">
      <c r="B510" s="149" t="s">
        <v>399</v>
      </c>
      <c r="C510" s="149"/>
      <c r="D510" s="110" t="s">
        <v>400</v>
      </c>
    </row>
    <row r="511" spans="2:4" x14ac:dyDescent="0.2">
      <c r="B511" s="149" t="s">
        <v>401</v>
      </c>
      <c r="C511" s="149"/>
      <c r="D511" s="110" t="s">
        <v>400</v>
      </c>
    </row>
    <row r="512" spans="2:4" x14ac:dyDescent="0.2">
      <c r="B512" s="149" t="s">
        <v>402</v>
      </c>
      <c r="C512" s="149"/>
      <c r="D512" s="110" t="s">
        <v>400</v>
      </c>
    </row>
    <row r="513" spans="2:4" x14ac:dyDescent="0.2">
      <c r="B513" s="149" t="s">
        <v>403</v>
      </c>
      <c r="C513" s="149"/>
      <c r="D513" s="146">
        <v>1166678.93</v>
      </c>
    </row>
    <row r="514" spans="2:4" x14ac:dyDescent="0.2">
      <c r="B514" s="169" t="s">
        <v>404</v>
      </c>
      <c r="C514" s="170"/>
      <c r="D514" s="111">
        <v>0</v>
      </c>
    </row>
    <row r="515" spans="2:4" x14ac:dyDescent="0.2">
      <c r="B515" s="155"/>
      <c r="C515" s="155"/>
      <c r="D515" s="108"/>
    </row>
    <row r="516" spans="2:4" x14ac:dyDescent="0.2">
      <c r="B516" s="168" t="s">
        <v>405</v>
      </c>
      <c r="C516" s="168"/>
      <c r="D516" s="112">
        <f>SUM(D517:D520)</f>
        <v>1225500</v>
      </c>
    </row>
    <row r="517" spans="2:4" ht="12.75" customHeight="1" x14ac:dyDescent="0.2">
      <c r="B517" s="149" t="s">
        <v>406</v>
      </c>
      <c r="C517" s="149"/>
      <c r="D517" s="110" t="s">
        <v>400</v>
      </c>
    </row>
    <row r="518" spans="2:4" x14ac:dyDescent="0.2">
      <c r="B518" s="149" t="s">
        <v>407</v>
      </c>
      <c r="C518" s="149"/>
      <c r="D518" s="110" t="s">
        <v>400</v>
      </c>
    </row>
    <row r="519" spans="2:4" x14ac:dyDescent="0.2">
      <c r="B519" s="149" t="s">
        <v>408</v>
      </c>
      <c r="C519" s="149"/>
      <c r="D519" s="110" t="s">
        <v>400</v>
      </c>
    </row>
    <row r="520" spans="2:4" x14ac:dyDescent="0.2">
      <c r="B520" s="153" t="s">
        <v>409</v>
      </c>
      <c r="C520" s="154"/>
      <c r="D520" s="113">
        <v>1225500</v>
      </c>
    </row>
    <row r="521" spans="2:4" x14ac:dyDescent="0.2">
      <c r="B521" s="155"/>
      <c r="C521" s="155"/>
    </row>
    <row r="522" spans="2:4" x14ac:dyDescent="0.2">
      <c r="B522" s="156" t="s">
        <v>410</v>
      </c>
      <c r="C522" s="156"/>
      <c r="D522" s="112">
        <f>+D507+D509-D516</f>
        <v>122372454.90000001</v>
      </c>
    </row>
    <row r="523" spans="2:4" x14ac:dyDescent="0.2">
      <c r="B523" s="3"/>
      <c r="C523" s="3"/>
      <c r="D523" s="3"/>
    </row>
    <row r="524" spans="2:4" x14ac:dyDescent="0.2">
      <c r="B524" s="3"/>
      <c r="C524" s="3"/>
      <c r="D524" s="3"/>
    </row>
    <row r="525" spans="2:4" x14ac:dyDescent="0.2">
      <c r="B525" s="162" t="s">
        <v>411</v>
      </c>
      <c r="C525" s="163"/>
      <c r="D525" s="164"/>
    </row>
    <row r="526" spans="2:4" x14ac:dyDescent="0.2">
      <c r="B526" s="157" t="s">
        <v>454</v>
      </c>
      <c r="C526" s="158"/>
      <c r="D526" s="159"/>
    </row>
    <row r="527" spans="2:4" x14ac:dyDescent="0.2">
      <c r="B527" s="150" t="s">
        <v>396</v>
      </c>
      <c r="C527" s="151"/>
      <c r="D527" s="152"/>
    </row>
    <row r="528" spans="2:4" x14ac:dyDescent="0.2">
      <c r="B528" s="160" t="s">
        <v>412</v>
      </c>
      <c r="C528" s="161"/>
      <c r="D528" s="147">
        <v>117543705.95999999</v>
      </c>
    </row>
    <row r="529" spans="2:4" x14ac:dyDescent="0.2">
      <c r="B529" s="155"/>
      <c r="C529" s="155"/>
    </row>
    <row r="530" spans="2:4" x14ac:dyDescent="0.2">
      <c r="B530" s="171" t="s">
        <v>413</v>
      </c>
      <c r="C530" s="171"/>
      <c r="D530" s="114">
        <f>SUM(D531:D547)</f>
        <v>27801354.289999999</v>
      </c>
    </row>
    <row r="531" spans="2:4" x14ac:dyDescent="0.2">
      <c r="B531" s="149" t="s">
        <v>414</v>
      </c>
      <c r="C531" s="149"/>
      <c r="D531" s="115">
        <v>1931696.46</v>
      </c>
    </row>
    <row r="532" spans="2:4" x14ac:dyDescent="0.2">
      <c r="B532" s="149" t="s">
        <v>415</v>
      </c>
      <c r="C532" s="149"/>
      <c r="D532" s="115">
        <v>12500</v>
      </c>
    </row>
    <row r="533" spans="2:4" x14ac:dyDescent="0.2">
      <c r="B533" s="149" t="s">
        <v>416</v>
      </c>
      <c r="C533" s="149"/>
      <c r="D533" s="115">
        <v>276349.43</v>
      </c>
    </row>
    <row r="534" spans="2:4" x14ac:dyDescent="0.2">
      <c r="B534" s="149" t="s">
        <v>417</v>
      </c>
      <c r="C534" s="149"/>
      <c r="D534" s="115">
        <v>353400</v>
      </c>
    </row>
    <row r="535" spans="2:4" ht="12.75" customHeight="1" x14ac:dyDescent="0.2">
      <c r="B535" s="149" t="s">
        <v>418</v>
      </c>
      <c r="C535" s="149"/>
      <c r="D535" s="116">
        <v>0</v>
      </c>
    </row>
    <row r="536" spans="2:4" ht="12.75" customHeight="1" x14ac:dyDescent="0.2">
      <c r="B536" s="149" t="s">
        <v>419</v>
      </c>
      <c r="C536" s="149"/>
      <c r="D536" s="115">
        <v>343108.28</v>
      </c>
    </row>
    <row r="537" spans="2:4" x14ac:dyDescent="0.2">
      <c r="B537" s="149" t="s">
        <v>420</v>
      </c>
      <c r="C537" s="149"/>
      <c r="D537" s="116">
        <v>0</v>
      </c>
    </row>
    <row r="538" spans="2:4" ht="12.75" customHeight="1" x14ac:dyDescent="0.2">
      <c r="B538" s="149" t="s">
        <v>421</v>
      </c>
      <c r="C538" s="149"/>
      <c r="D538" s="116">
        <v>0</v>
      </c>
    </row>
    <row r="539" spans="2:4" x14ac:dyDescent="0.2">
      <c r="B539" s="149" t="s">
        <v>422</v>
      </c>
      <c r="C539" s="149"/>
      <c r="D539" s="116">
        <v>0</v>
      </c>
    </row>
    <row r="540" spans="2:4" x14ac:dyDescent="0.2">
      <c r="B540" s="149" t="s">
        <v>423</v>
      </c>
      <c r="C540" s="149"/>
      <c r="D540" s="115">
        <v>24884300.120000001</v>
      </c>
    </row>
    <row r="541" spans="2:4" x14ac:dyDescent="0.2">
      <c r="B541" s="149" t="s">
        <v>424</v>
      </c>
      <c r="C541" s="149"/>
      <c r="D541" s="116">
        <v>0</v>
      </c>
    </row>
    <row r="542" spans="2:4" ht="12.75" customHeight="1" x14ac:dyDescent="0.2">
      <c r="B542" s="149" t="s">
        <v>425</v>
      </c>
      <c r="C542" s="149"/>
      <c r="D542" s="116">
        <v>0</v>
      </c>
    </row>
    <row r="543" spans="2:4" x14ac:dyDescent="0.2">
      <c r="B543" s="149" t="s">
        <v>426</v>
      </c>
      <c r="C543" s="149"/>
      <c r="D543" s="116">
        <v>0</v>
      </c>
    </row>
    <row r="544" spans="2:4" x14ac:dyDescent="0.2">
      <c r="B544" s="149" t="s">
        <v>427</v>
      </c>
      <c r="C544" s="149"/>
      <c r="D544" s="116">
        <v>0</v>
      </c>
    </row>
    <row r="545" spans="2:4" ht="12.75" customHeight="1" x14ac:dyDescent="0.2">
      <c r="B545" s="149" t="s">
        <v>428</v>
      </c>
      <c r="C545" s="149"/>
      <c r="D545" s="116">
        <v>0</v>
      </c>
    </row>
    <row r="546" spans="2:4" x14ac:dyDescent="0.2">
      <c r="B546" s="149" t="s">
        <v>429</v>
      </c>
      <c r="C546" s="149"/>
      <c r="D546" s="116">
        <v>0</v>
      </c>
    </row>
    <row r="547" spans="2:4" x14ac:dyDescent="0.2">
      <c r="B547" s="172" t="s">
        <v>430</v>
      </c>
      <c r="C547" s="173"/>
      <c r="D547" s="116">
        <v>0</v>
      </c>
    </row>
    <row r="548" spans="2:4" x14ac:dyDescent="0.2">
      <c r="B548" s="155"/>
      <c r="C548" s="155"/>
    </row>
    <row r="549" spans="2:4" x14ac:dyDescent="0.2">
      <c r="B549" s="171" t="s">
        <v>431</v>
      </c>
      <c r="C549" s="171"/>
      <c r="D549" s="114">
        <f>SUM(D550:D556)</f>
        <v>18594</v>
      </c>
    </row>
    <row r="550" spans="2:4" x14ac:dyDescent="0.2">
      <c r="B550" s="149" t="s">
        <v>363</v>
      </c>
      <c r="C550" s="149"/>
      <c r="D550" s="148">
        <v>18594</v>
      </c>
    </row>
    <row r="551" spans="2:4" x14ac:dyDescent="0.2">
      <c r="B551" s="149" t="s">
        <v>372</v>
      </c>
      <c r="C551" s="149"/>
      <c r="D551" s="116">
        <v>0</v>
      </c>
    </row>
    <row r="552" spans="2:4" x14ac:dyDescent="0.2">
      <c r="B552" s="149" t="s">
        <v>375</v>
      </c>
      <c r="C552" s="149"/>
      <c r="D552" s="116">
        <v>0</v>
      </c>
    </row>
    <row r="553" spans="2:4" x14ac:dyDescent="0.2">
      <c r="B553" s="149" t="s">
        <v>381</v>
      </c>
      <c r="C553" s="149"/>
      <c r="D553" s="116">
        <v>0</v>
      </c>
    </row>
    <row r="554" spans="2:4" x14ac:dyDescent="0.2">
      <c r="B554" s="149" t="s">
        <v>382</v>
      </c>
      <c r="C554" s="149"/>
      <c r="D554" s="116">
        <v>0</v>
      </c>
    </row>
    <row r="555" spans="2:4" x14ac:dyDescent="0.2">
      <c r="B555" s="149" t="s">
        <v>432</v>
      </c>
      <c r="C555" s="149"/>
      <c r="D555" s="116">
        <v>0</v>
      </c>
    </row>
    <row r="556" spans="2:4" ht="21" customHeight="1" x14ac:dyDescent="0.2">
      <c r="B556" s="172" t="s">
        <v>433</v>
      </c>
      <c r="C556" s="173"/>
      <c r="D556" s="116">
        <v>0</v>
      </c>
    </row>
    <row r="557" spans="2:4" x14ac:dyDescent="0.2">
      <c r="B557" s="155"/>
      <c r="C557" s="155"/>
    </row>
    <row r="558" spans="2:4" x14ac:dyDescent="0.2">
      <c r="B558" s="117" t="s">
        <v>434</v>
      </c>
      <c r="D558" s="114">
        <f>+D528-D530+D549</f>
        <v>89760945.669999987</v>
      </c>
    </row>
    <row r="559" spans="2:4" ht="12" customHeight="1" x14ac:dyDescent="0.2"/>
    <row r="560" spans="2:4" ht="12" customHeight="1" x14ac:dyDescent="0.2"/>
    <row r="561" spans="2:5" ht="12" customHeight="1" x14ac:dyDescent="0.2"/>
    <row r="562" spans="2:5" ht="21" customHeight="1" x14ac:dyDescent="0.2">
      <c r="B562" s="174" t="s">
        <v>435</v>
      </c>
      <c r="C562" s="174"/>
      <c r="D562" s="174"/>
      <c r="E562" s="174"/>
    </row>
    <row r="563" spans="2:5" x14ac:dyDescent="0.2">
      <c r="B563" s="118"/>
      <c r="C563" s="118"/>
      <c r="D563" s="118"/>
      <c r="E563" s="118"/>
    </row>
    <row r="564" spans="2:5" x14ac:dyDescent="0.2">
      <c r="B564" s="118"/>
      <c r="C564" s="118"/>
      <c r="D564" s="118"/>
      <c r="E564" s="118"/>
    </row>
    <row r="565" spans="2:5" x14ac:dyDescent="0.2">
      <c r="B565" s="61" t="s">
        <v>354</v>
      </c>
      <c r="C565" s="62" t="s">
        <v>44</v>
      </c>
      <c r="D565" s="84" t="s">
        <v>45</v>
      </c>
      <c r="E565" s="108"/>
    </row>
    <row r="566" spans="2:5" ht="12" customHeight="1" x14ac:dyDescent="0.2">
      <c r="B566" s="18" t="s">
        <v>436</v>
      </c>
      <c r="C566" s="119">
        <f>+C571</f>
        <v>0</v>
      </c>
      <c r="D566" s="119">
        <f>+D571</f>
        <v>0</v>
      </c>
      <c r="E566" s="120"/>
    </row>
    <row r="567" spans="2:5" ht="12" customHeight="1" x14ac:dyDescent="0.2">
      <c r="B567" s="121" t="s">
        <v>437</v>
      </c>
      <c r="C567" s="122">
        <f t="shared" ref="C567:D567" si="8">SUM(C568:C569)</f>
        <v>0</v>
      </c>
      <c r="D567" s="123">
        <f t="shared" si="8"/>
        <v>0</v>
      </c>
      <c r="E567" s="124"/>
    </row>
    <row r="568" spans="2:5" ht="12" customHeight="1" x14ac:dyDescent="0.2">
      <c r="B568" s="125" t="s">
        <v>438</v>
      </c>
      <c r="C568" s="122">
        <v>0</v>
      </c>
      <c r="D568" s="123">
        <v>0</v>
      </c>
      <c r="E568" s="124"/>
    </row>
    <row r="569" spans="2:5" ht="12" customHeight="1" x14ac:dyDescent="0.2">
      <c r="B569" s="125" t="s">
        <v>439</v>
      </c>
      <c r="C569" s="122">
        <v>0</v>
      </c>
      <c r="D569" s="126">
        <v>0</v>
      </c>
      <c r="E569" s="124"/>
    </row>
    <row r="570" spans="2:5" x14ac:dyDescent="0.2">
      <c r="B570" s="127" t="s">
        <v>440</v>
      </c>
      <c r="C570" s="128">
        <v>0</v>
      </c>
      <c r="D570" s="129">
        <v>0</v>
      </c>
      <c r="E570" s="124"/>
    </row>
    <row r="571" spans="2:5" x14ac:dyDescent="0.2">
      <c r="C571" s="130">
        <v>0</v>
      </c>
      <c r="D571" s="130">
        <v>0</v>
      </c>
      <c r="E571" s="131"/>
    </row>
    <row r="572" spans="2:5" ht="25.5" customHeight="1" x14ac:dyDescent="0.2"/>
    <row r="573" spans="2:5" x14ac:dyDescent="0.2">
      <c r="B573" s="1" t="s">
        <v>458</v>
      </c>
    </row>
    <row r="574" spans="2:5" x14ac:dyDescent="0.2">
      <c r="B574" s="1" t="s">
        <v>457</v>
      </c>
    </row>
    <row r="577" spans="2:4" x14ac:dyDescent="0.2">
      <c r="B577" s="108"/>
      <c r="C577" s="108"/>
      <c r="D577" s="108"/>
    </row>
    <row r="578" spans="2:4" ht="12.75" customHeight="1" x14ac:dyDescent="0.2">
      <c r="B578" s="108"/>
      <c r="C578" s="108"/>
      <c r="D578" s="108"/>
    </row>
    <row r="579" spans="2:4" x14ac:dyDescent="0.2">
      <c r="B579" s="132" t="s">
        <v>441</v>
      </c>
      <c r="C579" s="132" t="s">
        <v>455</v>
      </c>
      <c r="D579" s="132"/>
    </row>
    <row r="580" spans="2:4" ht="12.75" customHeight="1" x14ac:dyDescent="0.2">
      <c r="B580" s="133" t="s">
        <v>442</v>
      </c>
      <c r="C580" s="175" t="s">
        <v>456</v>
      </c>
      <c r="D580" s="175"/>
    </row>
    <row r="581" spans="2:4" ht="12.75" customHeight="1" x14ac:dyDescent="0.2"/>
  </sheetData>
  <mergeCells count="58">
    <mergeCell ref="B556:C556"/>
    <mergeCell ref="B557:C557"/>
    <mergeCell ref="B562:E562"/>
    <mergeCell ref="C580:D580"/>
    <mergeCell ref="B551:C551"/>
    <mergeCell ref="B552:C552"/>
    <mergeCell ref="B553:C553"/>
    <mergeCell ref="B554:C554"/>
    <mergeCell ref="B555:C555"/>
    <mergeCell ref="B546:C546"/>
    <mergeCell ref="B547:C547"/>
    <mergeCell ref="B548:C548"/>
    <mergeCell ref="B549:C549"/>
    <mergeCell ref="B550:C550"/>
    <mergeCell ref="B541:C541"/>
    <mergeCell ref="B542:C542"/>
    <mergeCell ref="B543:C543"/>
    <mergeCell ref="B544:C544"/>
    <mergeCell ref="B545:C545"/>
    <mergeCell ref="B528:C528"/>
    <mergeCell ref="B529:C529"/>
    <mergeCell ref="B530:C530"/>
    <mergeCell ref="B531:C531"/>
    <mergeCell ref="B532:C532"/>
    <mergeCell ref="B2:E2"/>
    <mergeCell ref="B3:E3"/>
    <mergeCell ref="B7:E7"/>
    <mergeCell ref="B503:D503"/>
    <mergeCell ref="B504:D504"/>
    <mergeCell ref="B505:D505"/>
    <mergeCell ref="B506:D506"/>
    <mergeCell ref="B507:C507"/>
    <mergeCell ref="B525:D525"/>
    <mergeCell ref="B526:D526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27:D527"/>
    <mergeCell ref="B518:C518"/>
    <mergeCell ref="B519:C519"/>
    <mergeCell ref="B520:C520"/>
    <mergeCell ref="B521:C521"/>
    <mergeCell ref="B522:C522"/>
    <mergeCell ref="B538:C538"/>
    <mergeCell ref="B539:C539"/>
    <mergeCell ref="B540:C540"/>
    <mergeCell ref="B533:C533"/>
    <mergeCell ref="B534:C534"/>
    <mergeCell ref="B535:C535"/>
    <mergeCell ref="B536:C536"/>
    <mergeCell ref="B537:C537"/>
  </mergeCells>
  <dataValidations disablePrompts="1" count="4">
    <dataValidation allowBlank="1" showInputMessage="1" showErrorMessage="1" prompt="Saldo final del periodo que corresponde la cuenta pública presentada (mensual:  enero, febrero, marzo, etc.; trimestral: 1er, 2do, 3ro. o 4to.)." sqref="C173 C202 C209 C214"/>
    <dataValidation allowBlank="1" showInputMessage="1" showErrorMessage="1" prompt="Corresponde al número de la cuenta de acuerdo al Plan de Cuentas emitido por el CONAC (DOF 22/11/2010)." sqref="B173"/>
    <dataValidation allowBlank="1" showInputMessage="1" showErrorMessage="1" prompt="Características cualitativas significativas que les impacten financieramente." sqref="D173:E173"/>
    <dataValidation allowBlank="1" showInputMessage="1" showErrorMessage="1" prompt="Especificar origen de dicho recurso: Federal, Estatal, Municipal, Particulares." sqref="D202:E202 D209:E209 D214:E214"/>
  </dataValidations>
  <pageMargins left="0.70866141732283472" right="0.70866141732283472" top="0.74803149606299213" bottom="0.74803149606299213" header="0.31496062992125984" footer="0.31496062992125984"/>
  <pageSetup orientation="landscape" horizontalDpi="0" verticalDpi="0" r:id="rId1"/>
  <ignoredErrors>
    <ignoredError sqref="D26:E26" numberStoredAsText="1"/>
    <ignoredError sqref="C567:D56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2020-10-16T20:33:26Z</cp:lastPrinted>
  <dcterms:created xsi:type="dcterms:W3CDTF">2020-07-21T00:23:22Z</dcterms:created>
  <dcterms:modified xsi:type="dcterms:W3CDTF">2020-10-16T21:00:03Z</dcterms:modified>
</cp:coreProperties>
</file>