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6    INFORMACIÓN PROGRAMATICA\02  PPI\"/>
    </mc:Choice>
  </mc:AlternateContent>
  <bookViews>
    <workbookView xWindow="0" yWindow="0" windowWidth="28800" windowHeight="12135"/>
  </bookViews>
  <sheets>
    <sheet name="PyPI" sheetId="1" r:id="rId1"/>
  </sheets>
  <definedNames>
    <definedName name="_xlnm.Print_Area" localSheetId="0">PyPI!$B$2:$Q$46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P38" i="1"/>
  <c r="O38" i="1"/>
  <c r="O37" i="1" s="1"/>
  <c r="J38" i="1"/>
  <c r="N37" i="1"/>
  <c r="M37" i="1"/>
  <c r="L37" i="1"/>
  <c r="K37" i="1"/>
  <c r="J37" i="1"/>
  <c r="I37" i="1"/>
  <c r="H37" i="1"/>
  <c r="Q36" i="1"/>
  <c r="P36" i="1"/>
  <c r="O36" i="1"/>
  <c r="J36" i="1"/>
  <c r="P35" i="1"/>
  <c r="K35" i="1"/>
  <c r="J35" i="1"/>
  <c r="O35" i="1" s="1"/>
  <c r="O34" i="1" s="1"/>
  <c r="N34" i="1"/>
  <c r="M34" i="1"/>
  <c r="L34" i="1"/>
  <c r="K34" i="1"/>
  <c r="J34" i="1"/>
  <c r="I34" i="1"/>
  <c r="H34" i="1"/>
  <c r="P33" i="1"/>
  <c r="J33" i="1"/>
  <c r="Q33" i="1" s="1"/>
  <c r="P32" i="1"/>
  <c r="J32" i="1"/>
  <c r="Q32" i="1" s="1"/>
  <c r="P31" i="1"/>
  <c r="J31" i="1"/>
  <c r="Q31" i="1" s="1"/>
  <c r="P30" i="1"/>
  <c r="J30" i="1"/>
  <c r="Q30" i="1" s="1"/>
  <c r="P29" i="1"/>
  <c r="J29" i="1"/>
  <c r="Q29" i="1" s="1"/>
  <c r="P28" i="1"/>
  <c r="J28" i="1"/>
  <c r="Q28" i="1" s="1"/>
  <c r="P27" i="1"/>
  <c r="J27" i="1"/>
  <c r="Q27" i="1" s="1"/>
  <c r="P26" i="1"/>
  <c r="J26" i="1"/>
  <c r="Q26" i="1" s="1"/>
  <c r="P25" i="1"/>
  <c r="J25" i="1"/>
  <c r="Q25" i="1" s="1"/>
  <c r="P24" i="1"/>
  <c r="J24" i="1"/>
  <c r="Q24" i="1" s="1"/>
  <c r="P23" i="1"/>
  <c r="J23" i="1"/>
  <c r="Q23" i="1" s="1"/>
  <c r="P22" i="1"/>
  <c r="J22" i="1"/>
  <c r="Q22" i="1" s="1"/>
  <c r="P21" i="1"/>
  <c r="J21" i="1"/>
  <c r="Q21" i="1" s="1"/>
  <c r="P20" i="1"/>
  <c r="J20" i="1"/>
  <c r="Q20" i="1" s="1"/>
  <c r="P19" i="1"/>
  <c r="J19" i="1"/>
  <c r="Q19" i="1" s="1"/>
  <c r="P18" i="1"/>
  <c r="J18" i="1"/>
  <c r="Q18" i="1" s="1"/>
  <c r="P17" i="1"/>
  <c r="J17" i="1"/>
  <c r="Q17" i="1" s="1"/>
  <c r="P16" i="1"/>
  <c r="J16" i="1"/>
  <c r="Q16" i="1" s="1"/>
  <c r="N15" i="1"/>
  <c r="M15" i="1"/>
  <c r="L15" i="1"/>
  <c r="K15" i="1"/>
  <c r="J15" i="1"/>
  <c r="I15" i="1"/>
  <c r="H15" i="1"/>
  <c r="P13" i="1"/>
  <c r="J13" i="1"/>
  <c r="Q13" i="1" s="1"/>
  <c r="P12" i="1"/>
  <c r="J12" i="1"/>
  <c r="Q12" i="1" s="1"/>
  <c r="N11" i="1"/>
  <c r="N40" i="1" s="1"/>
  <c r="M11" i="1"/>
  <c r="M40" i="1" s="1"/>
  <c r="L11" i="1"/>
  <c r="Q11" i="1" s="1"/>
  <c r="K11" i="1"/>
  <c r="K40" i="1" s="1"/>
  <c r="J11" i="1"/>
  <c r="J40" i="1" s="1"/>
  <c r="I11" i="1"/>
  <c r="I40" i="1" s="1"/>
  <c r="H11" i="1"/>
  <c r="H40" i="1" s="1"/>
  <c r="Q35" i="1" l="1"/>
  <c r="O12" i="1"/>
  <c r="O13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L40" i="1"/>
  <c r="P11" i="1"/>
  <c r="O15" i="1" l="1"/>
  <c r="O11" i="1"/>
  <c r="O40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<sst xmlns="http://schemas.openxmlformats.org/spreadsheetml/2006/main" count="103" uniqueCount="84">
  <si>
    <t>PROGRAMAS Y PROYECTOS DE INVERSIÓN</t>
  </si>
  <si>
    <t>Del 1 de Enero al 31 de Marzo e 2017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</si>
  <si>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</si>
  <si>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</si>
  <si>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</si>
  <si>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</si>
  <si>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</si>
  <si>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</si>
  <si>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</si>
  <si>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</si>
  <si>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</si>
  <si>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</si>
  <si>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</si>
  <si>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</si>
  <si>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</si>
  <si>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</si>
  <si>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</si>
  <si>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</si>
  <si>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</si>
  <si>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</si>
  <si>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</si>
  <si>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</si>
  <si>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</si>
  <si>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</si>
  <si>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DESPACHO DEL C. RECTOR</t>
  </si>
  <si>
    <t>G2055</t>
  </si>
  <si>
    <t>Dirección estratégica</t>
  </si>
  <si>
    <t>0101</t>
  </si>
  <si>
    <t>Q0893</t>
  </si>
  <si>
    <t>UPG CORTAZAR</t>
  </si>
  <si>
    <t>DESPACHO DE LA SRIA. ACADÉMICA</t>
  </si>
  <si>
    <t xml:space="preserve"> P0669</t>
  </si>
  <si>
    <t xml:space="preserve"> ACTUALIZACION DE PR</t>
  </si>
  <si>
    <t>0201</t>
  </si>
  <si>
    <t xml:space="preserve"> P0670</t>
  </si>
  <si>
    <t xml:space="preserve"> ADMINISTRACIÓN  E I</t>
  </si>
  <si>
    <t xml:space="preserve"> P0671</t>
  </si>
  <si>
    <t xml:space="preserve"> APLICACIÓN DE PLANE</t>
  </si>
  <si>
    <t xml:space="preserve"> P0672</t>
  </si>
  <si>
    <t xml:space="preserve"> APOYOS PARA LA PROF</t>
  </si>
  <si>
    <t xml:space="preserve"> P0672.0001</t>
  </si>
  <si>
    <t xml:space="preserve"> APOYOS A DOCENTES</t>
  </si>
  <si>
    <t xml:space="preserve"> P0673</t>
  </si>
  <si>
    <t xml:space="preserve"> CAPACITACIÓN Y CERT</t>
  </si>
  <si>
    <t xml:space="preserve"> P0674</t>
  </si>
  <si>
    <t xml:space="preserve"> CURSOS Y EVENTOS DE</t>
  </si>
  <si>
    <t xml:space="preserve"> P0675</t>
  </si>
  <si>
    <t xml:space="preserve"> DESARROLLAR NORMAS</t>
  </si>
  <si>
    <t xml:space="preserve"> P0675.0001</t>
  </si>
  <si>
    <t xml:space="preserve"> EVERCAST</t>
  </si>
  <si>
    <t xml:space="preserve"> P0675.0002</t>
  </si>
  <si>
    <t xml:space="preserve"> TROQUELADOS</t>
  </si>
  <si>
    <t xml:space="preserve"> P0675.0003</t>
  </si>
  <si>
    <t xml:space="preserve"> MAQUINTEC</t>
  </si>
  <si>
    <t xml:space="preserve"> P0675.0004</t>
  </si>
  <si>
    <t xml:space="preserve"> MOLDES VILBER MEXIC</t>
  </si>
  <si>
    <t xml:space="preserve"> P0676</t>
  </si>
  <si>
    <t xml:space="preserve"> GESTIÓN DE CERTIFIC</t>
  </si>
  <si>
    <t xml:space="preserve"> P0676.0001</t>
  </si>
  <si>
    <t xml:space="preserve"> ACREDITACIÓN PROGRS</t>
  </si>
  <si>
    <t xml:space="preserve"> P0677</t>
  </si>
  <si>
    <t xml:space="preserve"> INTEGRACIÓN Y DIFUS</t>
  </si>
  <si>
    <t xml:space="preserve"> P0679</t>
  </si>
  <si>
    <t xml:space="preserve"> OPERACIÓN DE OTORGA</t>
  </si>
  <si>
    <t xml:space="preserve"> P0680</t>
  </si>
  <si>
    <t xml:space="preserve"> OPERACIÓN DE SERVIC</t>
  </si>
  <si>
    <t xml:space="preserve"> P0682</t>
  </si>
  <si>
    <t xml:space="preserve"> REALIZACIÓN DE FORO</t>
  </si>
  <si>
    <t>DESPACHO DE LA SRIA. ADMVA</t>
  </si>
  <si>
    <t>G1076</t>
  </si>
  <si>
    <t xml:space="preserve"> Administración de lo</t>
  </si>
  <si>
    <t>0301</t>
  </si>
  <si>
    <t>P0678</t>
  </si>
  <si>
    <t xml:space="preserve"> MANTENIMIENTO DE LA</t>
  </si>
  <si>
    <t xml:space="preserve">   DESPACHO DEL ABOGADO GENERAL</t>
  </si>
  <si>
    <t xml:space="preserve"> G2090</t>
  </si>
  <si>
    <t xml:space="preserve"> Atención de asuntos</t>
  </si>
  <si>
    <t>0401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</si>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</sst>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164" fontId="3" fillId="3" borderId="12" xfId="1" applyFont="1" applyFill="1" applyBorder="1" applyAlignment="1">
      <alignment horizontal="right" vertical="top" wrapText="1"/>
    </xf>
    <xf numFmtId="164" fontId="3" fillId="3" borderId="12" xfId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164" fontId="3" fillId="3" borderId="11" xfId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164" fontId="5" fillId="3" borderId="12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vertical="center" wrapText="1"/>
    </xf>
    <xf numFmtId="164" fontId="3" fillId="3" borderId="12" xfId="1" applyFont="1" applyFill="1" applyBorder="1" applyAlignment="1">
      <alignment vertical="center" wrapText="1"/>
    </xf>
    <xf numFmtId="164" fontId="3" fillId="3" borderId="12" xfId="1" applyFont="1" applyFill="1" applyBorder="1" applyAlignment="1">
      <alignment horizontal="center" vertical="center" wrapText="1"/>
    </xf>
    <xf numFmtId="164" fontId="5" fillId="3" borderId="11" xfId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right" vertical="center" wrapText="1"/>
    </xf>
    <xf numFmtId="164" fontId="5" fillId="3" borderId="12" xfId="1" applyFont="1" applyFill="1" applyBorder="1" applyAlignment="1">
      <alignment vertical="center" wrapText="1"/>
    </xf>
    <xf numFmtId="164" fontId="5" fillId="3" borderId="11" xfId="1" applyFont="1" applyFill="1" applyBorder="1" applyAlignment="1">
      <alignment vertical="center" wrapText="1"/>
    </xf>
    <xf numFmtId="9" fontId="3" fillId="3" borderId="11" xfId="2" applyFont="1" applyFill="1" applyBorder="1"/>
    <xf numFmtId="9" fontId="3" fillId="0" borderId="11" xfId="2" applyFont="1" applyBorder="1"/>
    <xf numFmtId="164" fontId="5" fillId="3" borderId="12" xfId="0" applyNumberFormat="1" applyFont="1" applyFill="1" applyBorder="1" applyAlignment="1">
      <alignment horizontal="left" vertical="center" wrapText="1"/>
    </xf>
    <xf numFmtId="164" fontId="3" fillId="3" borderId="11" xfId="1" applyFont="1" applyFill="1" applyBorder="1" applyAlignment="1">
      <alignment horizontal="left" vertical="center" wrapText="1"/>
    </xf>
    <xf numFmtId="164" fontId="3" fillId="3" borderId="12" xfId="1" applyFont="1" applyFill="1" applyBorder="1" applyAlignment="1">
      <alignment horizontal="left" vertical="center" wrapText="1"/>
    </xf>
    <xf numFmtId="164" fontId="3" fillId="3" borderId="11" xfId="0" applyNumberFormat="1" applyFont="1" applyFill="1" applyBorder="1" applyAlignment="1">
      <alignment horizontal="lef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9" fontId="5" fillId="3" borderId="13" xfId="2" applyFont="1" applyFill="1" applyBorder="1" applyAlignment="1">
      <alignment horizontal="center"/>
    </xf>
    <xf numFmtId="9" fontId="5" fillId="3" borderId="14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8"/>
  <sheetViews>
    <sheetView showGridLines="0" tabSelected="1" zoomScale="85" zoomScaleNormal="85" workbookViewId="0">
      <selection activeCell="B2" sqref="B2:Q46"/>
    </sheetView>
  </sheetViews>
  <sheetFormatPr baseColWidth="10" defaultRowHeight="12.75" x14ac:dyDescent="0.2"/>
  <cols>
    <col min="1" max="1" width="2.140625" style="4" customWidth="1"/>
    <col min="2" max="3" width="3.7109375" style="5" customWidth="1"/>
    <col min="4" max="4" width="28.140625" style="5" customWidth="1"/>
    <col min="5" max="5" width="12.7109375" style="5" customWidth="1"/>
    <col min="6" max="6" width="23.28515625" style="5" customWidth="1"/>
    <col min="7" max="7" width="12.42578125" style="5" customWidth="1"/>
    <col min="8" max="8" width="14" style="5" customWidth="1"/>
    <col min="9" max="9" width="14.5703125" style="5" customWidth="1"/>
    <col min="10" max="10" width="15.140625" style="5" customWidth="1"/>
    <col min="11" max="11" width="15.42578125" style="5" customWidth="1"/>
    <col min="12" max="12" width="13.5703125" style="5" customWidth="1"/>
    <col min="13" max="13" width="14" style="5" customWidth="1"/>
    <col min="14" max="14" width="13.5703125" style="5" customWidth="1"/>
    <col min="15" max="15" width="15.7109375" style="5" customWidth="1"/>
    <col min="16" max="16" width="14.5703125" style="4" customWidth="1"/>
    <col min="17" max="17" width="14" style="5" customWidth="1"/>
    <col min="18" max="16384" width="11.42578125" style="5"/>
  </cols>
  <sheetData>
    <row r="1" spans="2:17" s="2" customFormat="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7" ht="20.25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7" s="4" customFormat="1" ht="8.2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4" customFormat="1" ht="24" customHeight="1" x14ac:dyDescent="0.2">
      <c r="D5" s="7" t="s">
        <v>2</v>
      </c>
      <c r="E5" s="8" t="s">
        <v>3</v>
      </c>
      <c r="F5" s="8"/>
      <c r="G5" s="9"/>
      <c r="H5" s="8"/>
      <c r="I5" s="8"/>
      <c r="J5" s="8"/>
      <c r="K5" s="8"/>
      <c r="L5" s="10"/>
      <c r="M5" s="10"/>
      <c r="N5" s="11"/>
      <c r="O5" s="6"/>
    </row>
    <row r="6" spans="2:17" s="4" customFormat="1" ht="8.2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2:17" ht="25.5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2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2:17" ht="15" customHeight="1" x14ac:dyDescent="0.25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15" x14ac:dyDescent="0.25">
      <c r="B11" s="43"/>
      <c r="C11" s="44"/>
      <c r="D11" s="45"/>
      <c r="E11" s="46"/>
      <c r="F11" s="46"/>
      <c r="G11" s="46"/>
      <c r="H11" s="47">
        <f>+H12+H13</f>
        <v>2849475.52</v>
      </c>
      <c r="I11" s="47">
        <f t="shared" ref="I11" si="0">+I12+I13</f>
        <v>36028689.899999999</v>
      </c>
      <c r="J11" s="47">
        <f>+J12+J13</f>
        <v>38878165.420000002</v>
      </c>
      <c r="K11" s="47">
        <f t="shared" ref="K11:N11" si="1">+K12+K13</f>
        <v>94795.72</v>
      </c>
      <c r="L11" s="47">
        <f t="shared" si="1"/>
        <v>2500273.38</v>
      </c>
      <c r="M11" s="47">
        <f t="shared" si="1"/>
        <v>2595069.1</v>
      </c>
      <c r="N11" s="47">
        <f t="shared" si="1"/>
        <v>2500273.38</v>
      </c>
      <c r="O11" s="47">
        <f>+O12+O13</f>
        <v>36283096.32</v>
      </c>
      <c r="P11" s="48">
        <f>L11/H11</f>
        <v>0.87745038076340443</v>
      </c>
      <c r="Q11" s="49">
        <f>L11/J11</f>
        <v>6.4310477436103256E-2</v>
      </c>
    </row>
    <row r="12" spans="2:17" ht="19.5" customHeight="1" x14ac:dyDescent="0.25">
      <c r="B12" s="43"/>
      <c r="C12" s="50"/>
      <c r="D12" s="51" t="s">
        <v>24</v>
      </c>
      <c r="E12" s="52" t="s">
        <v>25</v>
      </c>
      <c r="F12" s="52" t="s">
        <v>26</v>
      </c>
      <c r="G12" s="53" t="s">
        <v>27</v>
      </c>
      <c r="H12" s="54">
        <v>2849475.52</v>
      </c>
      <c r="I12" s="54">
        <v>2961739.88</v>
      </c>
      <c r="J12" s="54">
        <f>+H12+I12</f>
        <v>5811215.4000000004</v>
      </c>
      <c r="K12" s="54">
        <v>94795.72</v>
      </c>
      <c r="L12" s="54">
        <v>1966399.62</v>
      </c>
      <c r="M12" s="54">
        <v>2061195.34</v>
      </c>
      <c r="N12" s="54">
        <v>1966399.62</v>
      </c>
      <c r="O12" s="54">
        <f>+J12-L12-K12</f>
        <v>3750020.06</v>
      </c>
      <c r="P12" s="48">
        <f>L12/H12</f>
        <v>0.69009177520500342</v>
      </c>
      <c r="Q12" s="49">
        <f t="shared" ref="Q12:Q36" si="2">L12/J12</f>
        <v>0.3383800951518679</v>
      </c>
    </row>
    <row r="13" spans="2:17" ht="18.75" customHeight="1" x14ac:dyDescent="0.25">
      <c r="B13" s="43"/>
      <c r="C13" s="50"/>
      <c r="D13" s="51"/>
      <c r="E13" s="52" t="s">
        <v>28</v>
      </c>
      <c r="F13" s="52" t="s">
        <v>29</v>
      </c>
      <c r="G13" s="53" t="s">
        <v>27</v>
      </c>
      <c r="H13" s="55">
        <v>0</v>
      </c>
      <c r="I13" s="55">
        <v>33066950.02</v>
      </c>
      <c r="J13" s="54">
        <f>+H13+I13</f>
        <v>33066950.02</v>
      </c>
      <c r="K13" s="40"/>
      <c r="L13" s="56">
        <v>533873.76</v>
      </c>
      <c r="M13" s="56">
        <v>533873.76</v>
      </c>
      <c r="N13" s="56">
        <v>533873.76</v>
      </c>
      <c r="O13" s="56">
        <f>+J13-L13</f>
        <v>32533076.259999998</v>
      </c>
      <c r="P13" s="48" t="e">
        <f>L13/H13</f>
        <v>#DIV/0!</v>
      </c>
      <c r="Q13" s="49">
        <f t="shared" si="2"/>
        <v>1.6145237455437989E-2</v>
      </c>
    </row>
    <row r="14" spans="2:17" ht="18.75" customHeight="1" x14ac:dyDescent="0.25">
      <c r="B14" s="43"/>
      <c r="C14" s="50"/>
      <c r="D14" s="51"/>
      <c r="E14" s="52"/>
      <c r="F14" s="52"/>
      <c r="G14" s="53"/>
      <c r="H14" s="55"/>
      <c r="I14" s="57"/>
      <c r="J14" s="54"/>
      <c r="K14" s="39"/>
      <c r="L14" s="58"/>
      <c r="M14" s="58"/>
      <c r="N14" s="58"/>
      <c r="O14" s="56"/>
      <c r="P14" s="48"/>
      <c r="Q14" s="49"/>
    </row>
    <row r="15" spans="2:17" ht="18.75" customHeight="1" x14ac:dyDescent="0.25">
      <c r="B15" s="43"/>
      <c r="C15" s="50"/>
      <c r="D15" s="51"/>
      <c r="E15" s="52"/>
      <c r="F15" s="52"/>
      <c r="G15" s="53"/>
      <c r="H15" s="59">
        <f>SUM(H16:H33)</f>
        <v>36502193.039999999</v>
      </c>
      <c r="I15" s="59">
        <f t="shared" ref="I15:N15" si="3">SUM(I16:I33)</f>
        <v>26019622.010000005</v>
      </c>
      <c r="J15" s="59">
        <f t="shared" si="3"/>
        <v>62521815.049999997</v>
      </c>
      <c r="K15" s="59">
        <f t="shared" si="3"/>
        <v>853959.67</v>
      </c>
      <c r="L15" s="59">
        <f t="shared" si="3"/>
        <v>10902696.91</v>
      </c>
      <c r="M15" s="59">
        <f t="shared" si="3"/>
        <v>10902696.91</v>
      </c>
      <c r="N15" s="59">
        <f t="shared" si="3"/>
        <v>10048737.239999998</v>
      </c>
      <c r="O15" s="59">
        <f>SUM(O16:O33)</f>
        <v>51619118.139999986</v>
      </c>
      <c r="P15" s="48"/>
      <c r="Q15" s="49"/>
    </row>
    <row r="16" spans="2:17" ht="38.25" customHeight="1" x14ac:dyDescent="0.25">
      <c r="B16" s="43"/>
      <c r="C16" s="44" t="s">
        <v>30</v>
      </c>
      <c r="D16" s="45"/>
      <c r="E16" s="52" t="s">
        <v>31</v>
      </c>
      <c r="F16" s="60" t="s">
        <v>32</v>
      </c>
      <c r="G16" s="53" t="s">
        <v>33</v>
      </c>
      <c r="H16" s="61">
        <v>7922111.5999999996</v>
      </c>
      <c r="I16" s="57">
        <v>3902193.94</v>
      </c>
      <c r="J16" s="62">
        <f>+H16+I16</f>
        <v>11824305.539999999</v>
      </c>
      <c r="K16" s="57">
        <v>2900</v>
      </c>
      <c r="L16" s="57">
        <v>847338.14</v>
      </c>
      <c r="M16" s="57">
        <v>847338.14</v>
      </c>
      <c r="N16" s="57">
        <v>844438.14</v>
      </c>
      <c r="O16" s="55">
        <f>+J16-L16</f>
        <v>10976967.399999999</v>
      </c>
      <c r="P16" s="48">
        <f t="shared" ref="P16:P36" si="4">L16/H16</f>
        <v>0.10695862199164173</v>
      </c>
      <c r="Q16" s="49">
        <f t="shared" si="2"/>
        <v>7.1660710824290832E-2</v>
      </c>
    </row>
    <row r="17" spans="2:17" ht="38.25" customHeight="1" x14ac:dyDescent="0.25">
      <c r="B17" s="43"/>
      <c r="C17" s="50"/>
      <c r="D17" s="51"/>
      <c r="E17" s="52" t="s">
        <v>34</v>
      </c>
      <c r="F17" s="52" t="s">
        <v>35</v>
      </c>
      <c r="G17" s="53" t="s">
        <v>33</v>
      </c>
      <c r="H17" s="61">
        <v>18455547.460000001</v>
      </c>
      <c r="I17" s="55">
        <v>3692813.96</v>
      </c>
      <c r="J17" s="55">
        <f t="shared" ref="J17:J36" si="5">+H17+I17</f>
        <v>22148361.420000002</v>
      </c>
      <c r="K17" s="55">
        <v>2564.0300000000002</v>
      </c>
      <c r="L17" s="55">
        <v>893327.02</v>
      </c>
      <c r="M17" s="55">
        <v>893327.02</v>
      </c>
      <c r="N17" s="55">
        <v>890762.99</v>
      </c>
      <c r="O17" s="55">
        <f t="shared" ref="O17:O33" si="6">+J17-L17</f>
        <v>21255034.400000002</v>
      </c>
      <c r="P17" s="48">
        <f t="shared" si="4"/>
        <v>4.8404254706405768E-2</v>
      </c>
      <c r="Q17" s="49">
        <f t="shared" si="2"/>
        <v>4.0333774723096419E-2</v>
      </c>
    </row>
    <row r="18" spans="2:17" ht="25.5" customHeight="1" x14ac:dyDescent="0.25">
      <c r="B18" s="43"/>
      <c r="C18" s="50"/>
      <c r="D18" s="51"/>
      <c r="E18" s="52" t="s">
        <v>36</v>
      </c>
      <c r="F18" s="52" t="s">
        <v>37</v>
      </c>
      <c r="G18" s="53" t="s">
        <v>33</v>
      </c>
      <c r="H18" s="61">
        <v>1060853.7</v>
      </c>
      <c r="I18" s="55">
        <v>955007.64</v>
      </c>
      <c r="J18" s="55">
        <f t="shared" si="5"/>
        <v>2015861.3399999999</v>
      </c>
      <c r="K18" s="55">
        <v>8750</v>
      </c>
      <c r="L18" s="55">
        <v>434702.46</v>
      </c>
      <c r="M18" s="55">
        <v>434702.46</v>
      </c>
      <c r="N18" s="55">
        <v>425952.46</v>
      </c>
      <c r="O18" s="55">
        <f t="shared" si="6"/>
        <v>1581158.88</v>
      </c>
      <c r="P18" s="48">
        <f t="shared" si="4"/>
        <v>0.40976664360033815</v>
      </c>
      <c r="Q18" s="49">
        <f t="shared" si="2"/>
        <v>0.21564105197830721</v>
      </c>
    </row>
    <row r="19" spans="2:17" ht="38.25" customHeight="1" x14ac:dyDescent="0.25">
      <c r="B19" s="43"/>
      <c r="C19" s="50"/>
      <c r="D19" s="51"/>
      <c r="E19" s="52" t="s">
        <v>38</v>
      </c>
      <c r="F19" s="52" t="s">
        <v>39</v>
      </c>
      <c r="G19" s="53" t="s">
        <v>33</v>
      </c>
      <c r="H19" s="61">
        <v>1071457.42</v>
      </c>
      <c r="I19" s="55">
        <v>6851096.1299999999</v>
      </c>
      <c r="J19" s="55">
        <f t="shared" si="5"/>
        <v>7922553.5499999998</v>
      </c>
      <c r="K19" s="55">
        <v>466436.6</v>
      </c>
      <c r="L19" s="55">
        <v>5004080.6500000004</v>
      </c>
      <c r="M19" s="55">
        <v>5004080.6500000004</v>
      </c>
      <c r="N19" s="55">
        <v>4537644.05</v>
      </c>
      <c r="O19" s="55">
        <f t="shared" si="6"/>
        <v>2918472.8999999994</v>
      </c>
      <c r="P19" s="48">
        <f t="shared" si="4"/>
        <v>4.6703495226156546</v>
      </c>
      <c r="Q19" s="49">
        <f t="shared" si="2"/>
        <v>0.63162471776539786</v>
      </c>
    </row>
    <row r="20" spans="2:17" ht="25.5" customHeight="1" x14ac:dyDescent="0.25">
      <c r="B20" s="43"/>
      <c r="C20" s="50"/>
      <c r="D20" s="51"/>
      <c r="E20" s="52" t="s">
        <v>40</v>
      </c>
      <c r="F20" s="52" t="s">
        <v>41</v>
      </c>
      <c r="G20" s="53" t="s">
        <v>33</v>
      </c>
      <c r="H20" s="61"/>
      <c r="I20" s="55">
        <v>753433</v>
      </c>
      <c r="J20" s="55">
        <f t="shared" si="5"/>
        <v>753433</v>
      </c>
      <c r="K20" s="55"/>
      <c r="L20" s="55"/>
      <c r="M20" s="55"/>
      <c r="N20" s="55"/>
      <c r="O20" s="55">
        <f t="shared" si="6"/>
        <v>753433</v>
      </c>
      <c r="P20" s="48" t="e">
        <f t="shared" si="4"/>
        <v>#DIV/0!</v>
      </c>
      <c r="Q20" s="49">
        <f t="shared" si="2"/>
        <v>0</v>
      </c>
    </row>
    <row r="21" spans="2:17" ht="38.25" customHeight="1" x14ac:dyDescent="0.25">
      <c r="B21" s="43"/>
      <c r="C21" s="50"/>
      <c r="D21" s="51"/>
      <c r="E21" s="52" t="s">
        <v>42</v>
      </c>
      <c r="F21" s="52" t="s">
        <v>43</v>
      </c>
      <c r="G21" s="53" t="s">
        <v>33</v>
      </c>
      <c r="H21" s="61">
        <v>1033125.97</v>
      </c>
      <c r="I21" s="55">
        <v>1135745.1200000001</v>
      </c>
      <c r="J21" s="55">
        <f t="shared" si="5"/>
        <v>2168871.09</v>
      </c>
      <c r="K21" s="55">
        <v>1500</v>
      </c>
      <c r="L21" s="55">
        <v>468873.42</v>
      </c>
      <c r="M21" s="55">
        <v>468873.42</v>
      </c>
      <c r="N21" s="55">
        <v>467373.42</v>
      </c>
      <c r="O21" s="55">
        <f t="shared" si="6"/>
        <v>1699997.67</v>
      </c>
      <c r="P21" s="48">
        <f t="shared" si="4"/>
        <v>0.45383954485240557</v>
      </c>
      <c r="Q21" s="49">
        <f t="shared" si="2"/>
        <v>0.21618316651544284</v>
      </c>
    </row>
    <row r="22" spans="2:17" ht="25.5" x14ac:dyDescent="0.25">
      <c r="B22" s="43"/>
      <c r="C22" s="50"/>
      <c r="D22" s="51"/>
      <c r="E22" s="52" t="s">
        <v>44</v>
      </c>
      <c r="F22" s="52" t="s">
        <v>45</v>
      </c>
      <c r="G22" s="53" t="s">
        <v>33</v>
      </c>
      <c r="H22" s="61">
        <v>714675.92</v>
      </c>
      <c r="I22" s="55">
        <v>1236702.1100000001</v>
      </c>
      <c r="J22" s="55">
        <f t="shared" si="5"/>
        <v>1951378.0300000003</v>
      </c>
      <c r="K22" s="55"/>
      <c r="L22" s="55">
        <v>442842.3</v>
      </c>
      <c r="M22" s="55">
        <v>442842.3</v>
      </c>
      <c r="N22" s="55">
        <v>442842.3</v>
      </c>
      <c r="O22" s="55">
        <f t="shared" si="6"/>
        <v>1508535.7300000002</v>
      </c>
      <c r="P22" s="48">
        <f t="shared" si="4"/>
        <v>0.61964071771160267</v>
      </c>
      <c r="Q22" s="49">
        <f t="shared" si="2"/>
        <v>0.22693824220210163</v>
      </c>
    </row>
    <row r="23" spans="2:17" ht="38.25" customHeight="1" x14ac:dyDescent="0.25">
      <c r="B23" s="43"/>
      <c r="C23" s="50"/>
      <c r="D23" s="51"/>
      <c r="E23" s="52" t="s">
        <v>46</v>
      </c>
      <c r="F23" s="52" t="s">
        <v>47</v>
      </c>
      <c r="G23" s="53" t="s">
        <v>33</v>
      </c>
      <c r="H23" s="61">
        <v>631903.81999999995</v>
      </c>
      <c r="I23" s="55">
        <v>637993.87</v>
      </c>
      <c r="J23" s="55">
        <f t="shared" si="5"/>
        <v>1269897.69</v>
      </c>
      <c r="K23" s="55"/>
      <c r="L23" s="55">
        <v>198576.6</v>
      </c>
      <c r="M23" s="55">
        <v>198576.6</v>
      </c>
      <c r="N23" s="55">
        <v>198576.6</v>
      </c>
      <c r="O23" s="55">
        <f t="shared" si="6"/>
        <v>1071321.0899999999</v>
      </c>
      <c r="P23" s="48">
        <f t="shared" si="4"/>
        <v>0.3142513048900385</v>
      </c>
      <c r="Q23" s="49">
        <f t="shared" si="2"/>
        <v>0.15637212474967177</v>
      </c>
    </row>
    <row r="24" spans="2:17" ht="15" x14ac:dyDescent="0.25">
      <c r="B24" s="43"/>
      <c r="C24" s="50"/>
      <c r="D24" s="51"/>
      <c r="E24" s="52" t="s">
        <v>48</v>
      </c>
      <c r="F24" s="52" t="s">
        <v>49</v>
      </c>
      <c r="G24" s="53" t="s">
        <v>33</v>
      </c>
      <c r="H24" s="61"/>
      <c r="I24" s="55">
        <v>972651.25</v>
      </c>
      <c r="J24" s="55">
        <f t="shared" si="5"/>
        <v>972651.25</v>
      </c>
      <c r="K24" s="55">
        <v>300000</v>
      </c>
      <c r="L24" s="55">
        <v>402741.1</v>
      </c>
      <c r="M24" s="55">
        <v>402741.1</v>
      </c>
      <c r="N24" s="55">
        <v>102741.1</v>
      </c>
      <c r="O24" s="55">
        <f t="shared" si="6"/>
        <v>569910.15</v>
      </c>
      <c r="P24" s="48" t="e">
        <f t="shared" si="4"/>
        <v>#DIV/0!</v>
      </c>
      <c r="Q24" s="49">
        <f t="shared" si="2"/>
        <v>0.41406526748410594</v>
      </c>
    </row>
    <row r="25" spans="2:17" ht="38.25" customHeight="1" x14ac:dyDescent="0.25">
      <c r="B25" s="43"/>
      <c r="C25" s="44"/>
      <c r="D25" s="45"/>
      <c r="E25" s="52" t="s">
        <v>50</v>
      </c>
      <c r="F25" s="52" t="s">
        <v>51</v>
      </c>
      <c r="G25" s="53" t="s">
        <v>33</v>
      </c>
      <c r="H25" s="61"/>
      <c r="I25" s="57">
        <v>193038.35</v>
      </c>
      <c r="J25" s="55">
        <f t="shared" si="5"/>
        <v>193038.35</v>
      </c>
      <c r="K25" s="57">
        <v>2500</v>
      </c>
      <c r="L25" s="57">
        <v>24397.99</v>
      </c>
      <c r="M25" s="57">
        <v>24397.99</v>
      </c>
      <c r="N25" s="57">
        <v>21897.99</v>
      </c>
      <c r="O25" s="55">
        <f t="shared" si="6"/>
        <v>168640.36000000002</v>
      </c>
      <c r="P25" s="48" t="e">
        <f t="shared" si="4"/>
        <v>#DIV/0!</v>
      </c>
      <c r="Q25" s="49">
        <f t="shared" si="2"/>
        <v>0.12638934180695183</v>
      </c>
    </row>
    <row r="26" spans="2:17" ht="15" x14ac:dyDescent="0.25">
      <c r="B26" s="43"/>
      <c r="C26" s="50"/>
      <c r="D26" s="51"/>
      <c r="E26" s="52" t="s">
        <v>52</v>
      </c>
      <c r="F26" s="52" t="s">
        <v>53</v>
      </c>
      <c r="G26" s="53" t="s">
        <v>33</v>
      </c>
      <c r="H26" s="61"/>
      <c r="I26" s="55">
        <v>149606.85</v>
      </c>
      <c r="J26" s="55">
        <f t="shared" si="5"/>
        <v>149606.85</v>
      </c>
      <c r="K26" s="55">
        <v>39309.040000000001</v>
      </c>
      <c r="L26" s="55">
        <v>96562.84</v>
      </c>
      <c r="M26" s="55">
        <v>96562.84</v>
      </c>
      <c r="N26" s="55">
        <v>57253.8</v>
      </c>
      <c r="O26" s="55">
        <f t="shared" si="6"/>
        <v>53044.010000000009</v>
      </c>
      <c r="P26" s="48" t="e">
        <f t="shared" si="4"/>
        <v>#DIV/0!</v>
      </c>
      <c r="Q26" s="49">
        <f t="shared" si="2"/>
        <v>0.64544397532599607</v>
      </c>
    </row>
    <row r="27" spans="2:17" ht="25.5" customHeight="1" x14ac:dyDescent="0.25">
      <c r="B27" s="43"/>
      <c r="C27" s="50"/>
      <c r="D27" s="51"/>
      <c r="E27" s="52" t="s">
        <v>54</v>
      </c>
      <c r="F27" s="52" t="s">
        <v>55</v>
      </c>
      <c r="G27" s="53" t="s">
        <v>33</v>
      </c>
      <c r="H27" s="61"/>
      <c r="I27" s="55">
        <v>115074.08</v>
      </c>
      <c r="J27" s="55">
        <f t="shared" si="5"/>
        <v>115074.08</v>
      </c>
      <c r="K27" s="55">
        <v>30000</v>
      </c>
      <c r="L27" s="55">
        <v>52960.58</v>
      </c>
      <c r="M27" s="55">
        <v>52960.58</v>
      </c>
      <c r="N27" s="55">
        <v>22960.58</v>
      </c>
      <c r="O27" s="55">
        <f>+J27-L27</f>
        <v>62113.5</v>
      </c>
      <c r="P27" s="48" t="e">
        <f t="shared" si="4"/>
        <v>#DIV/0!</v>
      </c>
      <c r="Q27" s="49">
        <f t="shared" si="2"/>
        <v>0.46023031424626643</v>
      </c>
    </row>
    <row r="28" spans="2:17" ht="25.5" customHeight="1" x14ac:dyDescent="0.25">
      <c r="B28" s="43"/>
      <c r="C28" s="50"/>
      <c r="D28" s="51"/>
      <c r="E28" s="52" t="s">
        <v>56</v>
      </c>
      <c r="F28" s="52" t="s">
        <v>57</v>
      </c>
      <c r="G28" s="53" t="s">
        <v>33</v>
      </c>
      <c r="H28" s="61">
        <v>631899.02</v>
      </c>
      <c r="I28" s="55">
        <v>1092857.82</v>
      </c>
      <c r="J28" s="55">
        <f t="shared" si="5"/>
        <v>1724756.84</v>
      </c>
      <c r="K28" s="55"/>
      <c r="L28" s="55">
        <v>198456.41</v>
      </c>
      <c r="M28" s="55">
        <v>198456.41</v>
      </c>
      <c r="N28" s="55">
        <v>198456.41</v>
      </c>
      <c r="O28" s="55">
        <f t="shared" si="6"/>
        <v>1526300.4300000002</v>
      </c>
      <c r="P28" s="48">
        <f t="shared" si="4"/>
        <v>0.31406348754900743</v>
      </c>
      <c r="Q28" s="49">
        <f t="shared" si="2"/>
        <v>0.11506341380852271</v>
      </c>
    </row>
    <row r="29" spans="2:17" ht="38.25" customHeight="1" x14ac:dyDescent="0.25">
      <c r="B29" s="43"/>
      <c r="C29" s="44"/>
      <c r="D29" s="45"/>
      <c r="E29" s="52" t="s">
        <v>58</v>
      </c>
      <c r="F29" s="52" t="s">
        <v>59</v>
      </c>
      <c r="G29" s="53" t="s">
        <v>33</v>
      </c>
      <c r="H29" s="61"/>
      <c r="I29" s="57">
        <v>240000</v>
      </c>
      <c r="J29" s="55">
        <f t="shared" si="5"/>
        <v>240000</v>
      </c>
      <c r="K29" s="63"/>
      <c r="L29" s="57"/>
      <c r="M29" s="57"/>
      <c r="N29" s="57"/>
      <c r="O29" s="55">
        <f t="shared" si="6"/>
        <v>240000</v>
      </c>
      <c r="P29" s="48" t="e">
        <f t="shared" si="4"/>
        <v>#DIV/0!</v>
      </c>
      <c r="Q29" s="49">
        <f t="shared" si="2"/>
        <v>0</v>
      </c>
    </row>
    <row r="30" spans="2:17" ht="25.5" customHeight="1" x14ac:dyDescent="0.25">
      <c r="B30" s="43"/>
      <c r="C30" s="50"/>
      <c r="D30" s="51"/>
      <c r="E30" s="52" t="s">
        <v>60</v>
      </c>
      <c r="F30" s="52" t="s">
        <v>61</v>
      </c>
      <c r="G30" s="53" t="s">
        <v>33</v>
      </c>
      <c r="H30" s="61">
        <v>606899.81999999995</v>
      </c>
      <c r="I30" s="55">
        <v>612983.81999999995</v>
      </c>
      <c r="J30" s="55">
        <f t="shared" si="5"/>
        <v>1219883.6399999999</v>
      </c>
      <c r="K30" s="55"/>
      <c r="L30" s="55">
        <v>210316.24</v>
      </c>
      <c r="M30" s="55">
        <v>210316.24</v>
      </c>
      <c r="N30" s="55">
        <v>210316.24</v>
      </c>
      <c r="O30" s="55">
        <f t="shared" si="6"/>
        <v>1009567.3999999999</v>
      </c>
      <c r="P30" s="48">
        <f t="shared" si="4"/>
        <v>0.34654193833835706</v>
      </c>
      <c r="Q30" s="49">
        <f t="shared" si="2"/>
        <v>0.17240680430799121</v>
      </c>
    </row>
    <row r="31" spans="2:17" ht="25.5" x14ac:dyDescent="0.25">
      <c r="B31" s="43"/>
      <c r="C31" s="50"/>
      <c r="D31" s="51"/>
      <c r="E31" s="52" t="s">
        <v>62</v>
      </c>
      <c r="F31" s="52" t="s">
        <v>63</v>
      </c>
      <c r="G31" s="53" t="s">
        <v>33</v>
      </c>
      <c r="H31" s="61">
        <v>2938046.62</v>
      </c>
      <c r="I31" s="55">
        <v>1402964.04</v>
      </c>
      <c r="J31" s="55">
        <f t="shared" si="5"/>
        <v>4341010.66</v>
      </c>
      <c r="K31" s="55"/>
      <c r="L31" s="55">
        <v>1127854.06</v>
      </c>
      <c r="M31" s="55">
        <v>1127854.06</v>
      </c>
      <c r="N31" s="55">
        <v>1127854.06</v>
      </c>
      <c r="O31" s="55">
        <f t="shared" si="6"/>
        <v>3213156.6</v>
      </c>
      <c r="P31" s="48">
        <f t="shared" si="4"/>
        <v>0.38387888480816551</v>
      </c>
      <c r="Q31" s="49">
        <f t="shared" si="2"/>
        <v>0.25981370430451789</v>
      </c>
    </row>
    <row r="32" spans="2:17" ht="25.5" customHeight="1" x14ac:dyDescent="0.25">
      <c r="B32" s="43"/>
      <c r="C32" s="44"/>
      <c r="D32" s="45"/>
      <c r="E32" s="52" t="s">
        <v>64</v>
      </c>
      <c r="F32" s="52" t="s">
        <v>65</v>
      </c>
      <c r="G32" s="53" t="s">
        <v>33</v>
      </c>
      <c r="H32" s="61">
        <v>900929.07</v>
      </c>
      <c r="I32" s="57">
        <v>1534629.41</v>
      </c>
      <c r="J32" s="55">
        <f t="shared" si="5"/>
        <v>2435558.48</v>
      </c>
      <c r="K32" s="63"/>
      <c r="L32" s="57">
        <v>272982.68</v>
      </c>
      <c r="M32" s="57">
        <v>272982.68</v>
      </c>
      <c r="N32" s="57">
        <v>272982.68</v>
      </c>
      <c r="O32" s="55">
        <f t="shared" si="6"/>
        <v>2162575.7999999998</v>
      </c>
      <c r="P32" s="48">
        <f t="shared" si="4"/>
        <v>0.30300130064623182</v>
      </c>
      <c r="Q32" s="49">
        <f t="shared" si="2"/>
        <v>0.11208217016410954</v>
      </c>
    </row>
    <row r="33" spans="1:17" ht="25.5" customHeight="1" x14ac:dyDescent="0.25">
      <c r="B33" s="43"/>
      <c r="C33" s="50"/>
      <c r="D33" s="51"/>
      <c r="E33" s="52" t="s">
        <v>66</v>
      </c>
      <c r="F33" s="52" t="s">
        <v>67</v>
      </c>
      <c r="G33" s="53" t="s">
        <v>33</v>
      </c>
      <c r="H33" s="61">
        <v>534742.62</v>
      </c>
      <c r="I33" s="55">
        <v>540830.62</v>
      </c>
      <c r="J33" s="55">
        <f t="shared" si="5"/>
        <v>1075573.24</v>
      </c>
      <c r="K33" s="55"/>
      <c r="L33" s="57">
        <v>226684.42</v>
      </c>
      <c r="M33" s="55">
        <v>226684.42</v>
      </c>
      <c r="N33" s="55">
        <v>226684.42</v>
      </c>
      <c r="O33" s="55">
        <f t="shared" si="6"/>
        <v>848888.82</v>
      </c>
      <c r="P33" s="48">
        <f t="shared" si="4"/>
        <v>0.42391313413544635</v>
      </c>
      <c r="Q33" s="49">
        <f t="shared" si="2"/>
        <v>0.21075684255588212</v>
      </c>
    </row>
    <row r="34" spans="1:17" ht="25.5" customHeight="1" x14ac:dyDescent="0.25">
      <c r="B34" s="43"/>
      <c r="C34" s="50"/>
      <c r="D34" s="50" t="s">
        <v>68</v>
      </c>
      <c r="E34" s="64"/>
      <c r="F34" s="64"/>
      <c r="G34" s="65"/>
      <c r="H34" s="66">
        <f t="shared" ref="H34:O34" si="7">SUM(H35:H36)</f>
        <v>31899313.100000001</v>
      </c>
      <c r="I34" s="67">
        <f t="shared" si="7"/>
        <v>13513408.260000002</v>
      </c>
      <c r="J34" s="66">
        <f t="shared" si="7"/>
        <v>45412721.359999999</v>
      </c>
      <c r="K34" s="66">
        <f t="shared" si="7"/>
        <v>373079.1</v>
      </c>
      <c r="L34" s="66">
        <f t="shared" si="7"/>
        <v>12402361.690000001</v>
      </c>
      <c r="M34" s="66">
        <f t="shared" si="7"/>
        <v>12775440.789999999</v>
      </c>
      <c r="N34" s="66">
        <f t="shared" si="7"/>
        <v>12402361.690000001</v>
      </c>
      <c r="O34" s="66">
        <f t="shared" si="7"/>
        <v>32637280.57</v>
      </c>
      <c r="P34" s="68"/>
      <c r="Q34" s="49"/>
    </row>
    <row r="35" spans="1:17" ht="15" x14ac:dyDescent="0.25">
      <c r="B35" s="43"/>
      <c r="C35" s="50"/>
      <c r="D35" s="50"/>
      <c r="E35" s="64" t="s">
        <v>69</v>
      </c>
      <c r="F35" s="64" t="s">
        <v>70</v>
      </c>
      <c r="G35" s="65" t="s">
        <v>71</v>
      </c>
      <c r="H35" s="55">
        <v>24946979.66</v>
      </c>
      <c r="I35" s="57">
        <v>8014861.9400000004</v>
      </c>
      <c r="J35" s="55">
        <f t="shared" si="5"/>
        <v>32961841.600000001</v>
      </c>
      <c r="K35" s="56">
        <f>130329.15+199999.95</f>
        <v>330329.09999999998</v>
      </c>
      <c r="L35" s="56">
        <v>8716219.3100000005</v>
      </c>
      <c r="M35" s="56">
        <v>9046548.4100000001</v>
      </c>
      <c r="N35" s="56">
        <v>8716219.3100000005</v>
      </c>
      <c r="O35" s="56">
        <f>+J35-L35-K35</f>
        <v>23915293.189999998</v>
      </c>
      <c r="P35" s="48">
        <f t="shared" si="4"/>
        <v>0.34938976296098845</v>
      </c>
      <c r="Q35" s="69">
        <f t="shared" si="2"/>
        <v>0.26443362648766566</v>
      </c>
    </row>
    <row r="36" spans="1:17" ht="15" x14ac:dyDescent="0.25">
      <c r="B36" s="43"/>
      <c r="C36" s="50"/>
      <c r="D36" s="50"/>
      <c r="E36" s="64" t="s">
        <v>72</v>
      </c>
      <c r="F36" s="64" t="s">
        <v>73</v>
      </c>
      <c r="G36" s="65" t="s">
        <v>71</v>
      </c>
      <c r="H36" s="55">
        <v>6952333.4400000004</v>
      </c>
      <c r="I36" s="57">
        <v>5498546.3200000003</v>
      </c>
      <c r="J36" s="55">
        <f t="shared" si="5"/>
        <v>12450879.760000002</v>
      </c>
      <c r="K36" s="56">
        <v>42750</v>
      </c>
      <c r="L36" s="56">
        <v>3686142.38</v>
      </c>
      <c r="M36" s="56">
        <v>3728892.38</v>
      </c>
      <c r="N36" s="56">
        <v>3686142.38</v>
      </c>
      <c r="O36" s="56">
        <f>+J36-L36-K36</f>
        <v>8721987.3800000027</v>
      </c>
      <c r="P36" s="48">
        <f t="shared" si="4"/>
        <v>0.5302021848940548</v>
      </c>
      <c r="Q36" s="69">
        <f t="shared" si="2"/>
        <v>0.29605477291991772</v>
      </c>
    </row>
    <row r="37" spans="1:17" ht="25.5" x14ac:dyDescent="0.25">
      <c r="B37" s="43"/>
      <c r="C37" s="50"/>
      <c r="D37" s="50" t="s">
        <v>74</v>
      </c>
      <c r="E37" s="64"/>
      <c r="F37" s="64"/>
      <c r="G37" s="52"/>
      <c r="H37" s="70">
        <f>+H38</f>
        <v>501574.36</v>
      </c>
      <c r="I37" s="70">
        <f t="shared" ref="I37:O37" si="8">+I38</f>
        <v>544799.55000000005</v>
      </c>
      <c r="J37" s="70">
        <f t="shared" si="8"/>
        <v>1046373.91</v>
      </c>
      <c r="K37" s="70">
        <f t="shared" si="8"/>
        <v>0</v>
      </c>
      <c r="L37" s="70">
        <f t="shared" si="8"/>
        <v>342057.86</v>
      </c>
      <c r="M37" s="70">
        <f t="shared" si="8"/>
        <v>342057.86</v>
      </c>
      <c r="N37" s="70">
        <f t="shared" si="8"/>
        <v>342057.86</v>
      </c>
      <c r="O37" s="70">
        <f t="shared" si="8"/>
        <v>704316.05</v>
      </c>
      <c r="P37" s="64"/>
      <c r="Q37" s="69"/>
    </row>
    <row r="38" spans="1:17" ht="15" x14ac:dyDescent="0.25">
      <c r="B38" s="43"/>
      <c r="C38" s="50"/>
      <c r="D38" s="50"/>
      <c r="E38" s="64" t="s">
        <v>75</v>
      </c>
      <c r="F38" s="64" t="s">
        <v>76</v>
      </c>
      <c r="G38" s="65" t="s">
        <v>77</v>
      </c>
      <c r="H38" s="55">
        <v>501574.36</v>
      </c>
      <c r="I38" s="71">
        <v>544799.55000000005</v>
      </c>
      <c r="J38" s="71">
        <f>+H38+I38</f>
        <v>1046373.91</v>
      </c>
      <c r="K38" s="72">
        <v>0</v>
      </c>
      <c r="L38" s="72">
        <v>342057.86</v>
      </c>
      <c r="M38" s="72">
        <v>342057.86</v>
      </c>
      <c r="N38" s="56">
        <v>342057.86</v>
      </c>
      <c r="O38" s="73">
        <f>+J38-L38</f>
        <v>704316.05</v>
      </c>
      <c r="P38" s="48">
        <f t="shared" ref="P38" si="9">L38/H38</f>
        <v>0.68196839248322028</v>
      </c>
      <c r="Q38" s="69">
        <f t="shared" ref="Q38" si="10">L38/J38</f>
        <v>0.32689830731731451</v>
      </c>
    </row>
    <row r="39" spans="1:17" ht="15" x14ac:dyDescent="0.25">
      <c r="B39" s="43"/>
      <c r="C39" s="50"/>
      <c r="D39" s="51"/>
      <c r="E39" s="52"/>
      <c r="F39" s="52"/>
      <c r="G39" s="65"/>
      <c r="H39" s="52"/>
      <c r="I39" s="52"/>
      <c r="J39" s="52"/>
      <c r="K39" s="64"/>
      <c r="L39" s="64"/>
      <c r="M39" s="52"/>
      <c r="N39" s="52"/>
      <c r="O39" s="52"/>
      <c r="P39" s="64"/>
      <c r="Q39" s="69"/>
    </row>
    <row r="40" spans="1:17" s="82" customFormat="1" x14ac:dyDescent="0.2">
      <c r="A40" s="74"/>
      <c r="B40" s="75"/>
      <c r="C40" s="76" t="s">
        <v>78</v>
      </c>
      <c r="D40" s="77"/>
      <c r="E40" s="78"/>
      <c r="F40" s="78"/>
      <c r="G40" s="78">
        <v>0</v>
      </c>
      <c r="H40" s="79">
        <f>+H11+H15+H34+H37</f>
        <v>71752556.019999996</v>
      </c>
      <c r="I40" s="79">
        <f t="shared" ref="I40:O40" si="11">+I11+I15+I34+I37</f>
        <v>76106519.719999999</v>
      </c>
      <c r="J40" s="79">
        <f>+J11+J15+J34+J37</f>
        <v>147859075.73999998</v>
      </c>
      <c r="K40" s="79">
        <f>+K11+K15+K34+K37</f>
        <v>1321834.49</v>
      </c>
      <c r="L40" s="79">
        <f t="shared" si="11"/>
        <v>26147389.84</v>
      </c>
      <c r="M40" s="79">
        <f t="shared" si="11"/>
        <v>26615264.659999996</v>
      </c>
      <c r="N40" s="79">
        <f t="shared" si="11"/>
        <v>25293430.169999998</v>
      </c>
      <c r="O40" s="79">
        <f t="shared" si="11"/>
        <v>121243811.07999997</v>
      </c>
      <c r="P40" s="80"/>
      <c r="Q40" s="81"/>
    </row>
    <row r="41" spans="1:17" ht="15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7" ht="15" x14ac:dyDescent="0.25">
      <c r="B42" s="83" t="s">
        <v>79</v>
      </c>
      <c r="G42" s="4"/>
      <c r="H42" s="4"/>
      <c r="I42" s="4"/>
      <c r="J42" s="4"/>
      <c r="K42" s="4"/>
      <c r="L42" s="4"/>
      <c r="M42" s="4"/>
      <c r="N42" s="4"/>
      <c r="O42" s="4"/>
    </row>
    <row r="43" spans="1:17" ht="15" x14ac:dyDescent="0.25">
      <c r="B43" s="83"/>
      <c r="G43" s="4"/>
      <c r="H43" s="4"/>
      <c r="I43" s="4"/>
      <c r="J43" s="4"/>
      <c r="K43" s="4"/>
      <c r="L43" s="4"/>
      <c r="M43" s="4"/>
      <c r="N43" s="4"/>
      <c r="O43" s="4"/>
    </row>
    <row r="44" spans="1:17" ht="15" x14ac:dyDescent="0.25">
      <c r="F44" s="84"/>
      <c r="G44" s="84"/>
      <c r="K44" s="84"/>
      <c r="L44" s="84"/>
      <c r="M44" s="84"/>
    </row>
    <row r="45" spans="1:17" ht="15" x14ac:dyDescent="0.25">
      <c r="D45" s="85"/>
      <c r="F45" s="86" t="s">
        <v>80</v>
      </c>
      <c r="G45" s="86"/>
      <c r="H45" s="85"/>
      <c r="I45" s="85"/>
      <c r="J45" s="85"/>
      <c r="K45" s="87" t="s">
        <v>81</v>
      </c>
      <c r="L45" s="87"/>
      <c r="M45" s="87"/>
      <c r="N45" s="85"/>
      <c r="O45" s="85"/>
    </row>
    <row r="46" spans="1:17" ht="15" x14ac:dyDescent="0.25">
      <c r="D46" s="88"/>
      <c r="F46" s="86" t="s">
        <v>82</v>
      </c>
      <c r="G46" s="86"/>
      <c r="H46" s="89"/>
      <c r="I46" s="89"/>
      <c r="J46" s="89"/>
      <c r="K46" s="87" t="s">
        <v>83</v>
      </c>
      <c r="L46" s="87"/>
      <c r="M46" s="87"/>
      <c r="N46" s="89"/>
      <c r="O46" s="89"/>
    </row>
    <row r="47" spans="1:17" ht="15" x14ac:dyDescent="0.25">
      <c r="D47" s="88"/>
      <c r="H47" s="90"/>
      <c r="I47" s="90"/>
      <c r="J47" s="90"/>
      <c r="K47" s="89"/>
      <c r="L47" s="89"/>
      <c r="M47" s="89"/>
      <c r="N47" s="90"/>
      <c r="O47" s="90"/>
    </row>
    <row r="48" spans="1:17" ht="15" x14ac:dyDescent="0.25">
      <c r="K48" s="85"/>
      <c r="L48" s="85"/>
      <c r="M48" s="85"/>
    </row>
  </sheetData>
  <mergeCells count="21">
    <mergeCell ref="C32:D32"/>
    <mergeCell ref="C40:D40"/>
    <mergeCell ref="P40:Q40"/>
    <mergeCell ref="F45:G45"/>
    <mergeCell ref="K45:M45"/>
    <mergeCell ref="F46:G46"/>
    <mergeCell ref="K46:M46"/>
    <mergeCell ref="P7:Q7"/>
    <mergeCell ref="B10:D10"/>
    <mergeCell ref="C11:D11"/>
    <mergeCell ref="C16:D16"/>
    <mergeCell ref="C25:D25"/>
    <mergeCell ref="C29:D29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2017-07-17T01:36:53Z</dcterms:created>
  <dcterms:modified xsi:type="dcterms:W3CDTF">2017-07-17T01:37:25Z</dcterms:modified>
</cp:coreProperties>
</file>