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44525"/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D29" i="1"/>
  <c r="G29" i="1" s="1"/>
  <c r="H29" i="1" s="1"/>
  <c r="D28" i="1"/>
  <c r="G28" i="1" s="1"/>
  <c r="H28" i="1" s="1"/>
  <c r="G27" i="1"/>
  <c r="H27" i="1" s="1"/>
  <c r="D27" i="1"/>
  <c r="D26" i="1"/>
  <c r="D24" i="1" s="1"/>
  <c r="G24" i="1" s="1"/>
  <c r="H24" i="1" s="1"/>
  <c r="F24" i="1"/>
  <c r="E24" i="1"/>
  <c r="E12" i="1" s="1"/>
  <c r="G22" i="1"/>
  <c r="K22" i="1" s="1"/>
  <c r="D22" i="1"/>
  <c r="G21" i="1"/>
  <c r="H21" i="1" s="1"/>
  <c r="D21" i="1"/>
  <c r="G20" i="1"/>
  <c r="K20" i="1" s="1"/>
  <c r="D20" i="1"/>
  <c r="G19" i="1"/>
  <c r="K19" i="1" s="1"/>
  <c r="D19" i="1"/>
  <c r="G18" i="1"/>
  <c r="H18" i="1" s="1"/>
  <c r="D18" i="1"/>
  <c r="G17" i="1"/>
  <c r="K17" i="1" s="1"/>
  <c r="D17" i="1"/>
  <c r="G16" i="1"/>
  <c r="H16" i="1" s="1"/>
  <c r="D16" i="1"/>
  <c r="D14" i="1" s="1"/>
  <c r="F14" i="1"/>
  <c r="F12" i="1" s="1"/>
  <c r="E14" i="1"/>
  <c r="G13" i="1"/>
  <c r="G14" i="1" l="1"/>
  <c r="H14" i="1" s="1"/>
  <c r="D12" i="1"/>
  <c r="G12" i="1" s="1"/>
  <c r="H12" i="1" s="1"/>
  <c r="K34" i="1"/>
  <c r="H34" i="1"/>
  <c r="H17" i="1"/>
  <c r="H19" i="1"/>
  <c r="H20" i="1"/>
  <c r="H22" i="1"/>
  <c r="G26" i="1"/>
  <c r="H26" i="1" s="1"/>
  <c r="K16" i="1"/>
  <c r="K18" i="1"/>
  <c r="K21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<sst xmlns="http://schemas.openxmlformats.org/spreadsheetml/2006/main" count="39" uniqueCount="38">
  <si>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</si>
  <si>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2015</t>
  </si>
  <si>
    <t>(Pesos)</t>
  </si>
  <si>
    <t>Ente Público:</t>
  </si>
  <si>
    <t>UNIVERSIDAD POLITÉCNICA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</si>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</sst>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2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4" fillId="12" borderId="0" xfId="0" applyFont="1" applyFill="1" applyBorder="1" applyAlignment="1"/>
    <xf numFmtId="0" fontId="3" fillId="12" borderId="0" xfId="0" applyFont="1" applyFill="1"/>
    <xf numFmtId="0" fontId="3" fillId="12" borderId="0" xfId="0" applyFont="1" applyFill="1" applyBorder="1"/>
    <xf numFmtId="0" fontId="4" fillId="11" borderId="0" xfId="2" applyFont="1" applyFill="1" applyBorder="1" applyAlignment="1">
      <alignment horizont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0" xfId="3" applyNumberFormat="1" applyFont="1" applyFill="1" applyBorder="1" applyAlignment="1">
      <alignment horizontal="center" vertical="center"/>
    </xf>
    <xf numFmtId="0" fontId="6" fillId="11" borderId="3" xfId="2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 wrapText="1"/>
    </xf>
    <xf numFmtId="0" fontId="4" fillId="11" borderId="5" xfId="2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2" xfId="2" applyFont="1" applyFill="1" applyBorder="1" applyAlignment="1">
      <alignment horizontal="center" vertical="center" wrapText="1"/>
    </xf>
    <xf numFmtId="0" fontId="4" fillId="11" borderId="7" xfId="2" applyFont="1" applyFill="1" applyBorder="1" applyAlignment="1">
      <alignment horizontal="center" vertical="center" wrapText="1"/>
    </xf>
    <xf numFmtId="0" fontId="4" fillId="12" borderId="8" xfId="3" applyNumberFormat="1" applyFont="1" applyFill="1" applyBorder="1" applyAlignment="1">
      <alignment horizontal="center" vertical="center"/>
    </xf>
    <xf numFmtId="0" fontId="4" fillId="12" borderId="9" xfId="3" applyNumberFormat="1" applyFont="1" applyFill="1" applyBorder="1" applyAlignment="1">
      <alignment horizontal="center" vertical="center"/>
    </xf>
    <xf numFmtId="0" fontId="4" fillId="12" borderId="8" xfId="3" applyNumberFormat="1" applyFont="1" applyFill="1" applyBorder="1" applyAlignment="1">
      <alignment horizontal="center" vertical="top"/>
    </xf>
    <xf numFmtId="0" fontId="4" fillId="12" borderId="0" xfId="3" applyNumberFormat="1" applyFont="1" applyFill="1" applyBorder="1" applyAlignment="1">
      <alignment horizontal="center" vertical="top"/>
    </xf>
    <xf numFmtId="0" fontId="4" fillId="12" borderId="9" xfId="3" applyNumberFormat="1" applyFont="1" applyFill="1" applyBorder="1" applyAlignment="1">
      <alignment horizontal="center" vertical="top"/>
    </xf>
    <xf numFmtId="0" fontId="7" fillId="12" borderId="8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3" fontId="7" fillId="12" borderId="0" xfId="0" applyNumberFormat="1" applyFont="1" applyFill="1" applyBorder="1" applyAlignment="1">
      <alignment vertical="top"/>
    </xf>
    <xf numFmtId="0" fontId="7" fillId="12" borderId="9" xfId="0" applyFont="1" applyFill="1" applyBorder="1" applyAlignment="1">
      <alignment vertical="top"/>
    </xf>
    <xf numFmtId="0" fontId="7" fillId="12" borderId="0" xfId="0" applyFont="1" applyFill="1" applyBorder="1" applyAlignment="1">
      <alignment vertical="top"/>
    </xf>
    <xf numFmtId="0" fontId="8" fillId="12" borderId="8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1" applyNumberFormat="1" applyFont="1" applyFill="1" applyBorder="1" applyAlignment="1">
      <alignment vertical="top"/>
    </xf>
    <xf numFmtId="0" fontId="8" fillId="12" borderId="9" xfId="0" applyFont="1" applyFill="1" applyBorder="1" applyAlignment="1">
      <alignment vertical="top"/>
    </xf>
    <xf numFmtId="0" fontId="9" fillId="12" borderId="0" xfId="0" applyFont="1" applyFill="1"/>
    <xf numFmtId="0" fontId="3" fillId="12" borderId="8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3" fontId="3" fillId="12" borderId="0" xfId="0" applyNumberFormat="1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1" applyNumberFormat="1" applyFont="1" applyFill="1" applyBorder="1" applyAlignment="1" applyProtection="1">
      <alignment vertical="top"/>
      <protection locked="0"/>
    </xf>
    <xf numFmtId="3" fontId="5" fillId="12" borderId="0" xfId="1" applyNumberFormat="1" applyFont="1" applyFill="1" applyBorder="1" applyAlignment="1">
      <alignment vertical="top"/>
    </xf>
    <xf numFmtId="0" fontId="3" fillId="12" borderId="0" xfId="0" applyFont="1" applyFill="1" applyBorder="1" applyAlignment="1">
      <alignment horizontal="left" vertical="top"/>
    </xf>
    <xf numFmtId="3" fontId="3" fillId="12" borderId="0" xfId="1" applyNumberFormat="1" applyFont="1" applyFill="1" applyBorder="1" applyAlignment="1">
      <alignment vertical="top"/>
    </xf>
    <xf numFmtId="0" fontId="3" fillId="12" borderId="6" xfId="0" applyFont="1" applyFill="1" applyBorder="1" applyAlignment="1">
      <alignment horizontal="center" vertical="top"/>
    </xf>
    <xf numFmtId="0" fontId="3" fillId="12" borderId="2" xfId="0" applyFont="1" applyFill="1" applyBorder="1" applyAlignment="1">
      <alignment horizontal="center" vertical="top"/>
    </xf>
    <xf numFmtId="0" fontId="3" fillId="12" borderId="7" xfId="0" applyFont="1" applyFill="1" applyBorder="1" applyAlignment="1">
      <alignment horizontal="center" vertical="top"/>
    </xf>
    <xf numFmtId="0" fontId="3" fillId="12" borderId="0" xfId="0" applyFont="1" applyFill="1" applyAlignment="1"/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/>
    </xf>
    <xf numFmtId="0" fontId="10" fillId="12" borderId="0" xfId="0" applyFont="1" applyFill="1" applyBorder="1" applyAlignment="1">
      <alignment horizontal="left" vertical="top" wrapText="1"/>
    </xf>
    <xf numFmtId="0" fontId="5" fillId="12" borderId="0" xfId="0" applyFont="1" applyFill="1" applyBorder="1" applyAlignment="1">
      <alignment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5" fillId="12" borderId="2" xfId="0" applyFont="1" applyFill="1" applyBorder="1" applyAlignment="1" applyProtection="1">
      <alignment horizontal="center" vertical="top"/>
      <protection locked="0"/>
    </xf>
    <xf numFmtId="0" fontId="3" fillId="12" borderId="2" xfId="0" applyFont="1" applyFill="1" applyBorder="1" applyAlignment="1" applyProtection="1">
      <protection locked="0"/>
    </xf>
    <xf numFmtId="0" fontId="3" fillId="12" borderId="0" xfId="0" applyFont="1" applyFill="1" applyBorder="1" applyAlignment="1" applyProtection="1">
      <protection locked="0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12" borderId="0" xfId="0" applyFont="1" applyFill="1" applyBorder="1" applyAlignment="1">
      <alignment vertical="top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0" fontId="5" fillId="12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12" borderId="0" xfId="0" applyFont="1" applyFill="1" applyBorder="1" applyAlignment="1">
      <alignment horizontal="center"/>
    </xf>
  </cellXfs>
  <cellStyles count="26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2 2" xfId="70"/>
    <cellStyle name="Moneda 2 3" xfId="71"/>
    <cellStyle name="Moneda 2 4" xfId="72"/>
    <cellStyle name="Moneda 2 5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2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Estados%20Fros%20y%20Pptales%20Di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16">
          <cell r="D16">
            <v>61928854.829999998</v>
          </cell>
          <cell r="E16">
            <v>50075502.609999999</v>
          </cell>
        </row>
        <row r="17">
          <cell r="D17">
            <v>75370.86</v>
          </cell>
          <cell r="E17">
            <v>622345.97</v>
          </cell>
        </row>
        <row r="18">
          <cell r="D18">
            <v>50000.52</v>
          </cell>
          <cell r="E18">
            <v>54750.51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203911809.13</v>
          </cell>
        </row>
        <row r="32">
          <cell r="E32">
            <v>77133351.469999999</v>
          </cell>
        </row>
        <row r="34">
          <cell r="E34">
            <v>-49586668.270000003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4"/>
  <sheetViews>
    <sheetView showGridLines="0" tabSelected="1" topLeftCell="A13" zoomScale="85" zoomScaleNormal="85" workbookViewId="0">
      <selection activeCell="K31" sqref="K31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282211091.42000002</v>
      </c>
      <c r="E12" s="31">
        <f>+E14+E24</f>
        <v>321223477.93000001</v>
      </c>
      <c r="F12" s="31">
        <f>+F14+F24</f>
        <v>291425460.81000006</v>
      </c>
      <c r="G12" s="31">
        <f>+D12+E12-F12</f>
        <v>312009108.53999996</v>
      </c>
      <c r="H12" s="31">
        <f>+G12-D12</f>
        <v>29798017.119999945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50752599.089999996</v>
      </c>
      <c r="E14" s="36">
        <f>SUM(E16:E22)</f>
        <v>295881512</v>
      </c>
      <c r="F14" s="36">
        <f>SUM(F16:F22)</f>
        <v>284579884.88000005</v>
      </c>
      <c r="G14" s="31">
        <f t="shared" si="0"/>
        <v>62054226.209999919</v>
      </c>
      <c r="H14" s="36">
        <f>+G14-D14</f>
        <v>11301627.119999923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f>+[1]ESF!E16</f>
        <v>50075502.609999999</v>
      </c>
      <c r="E16" s="44">
        <v>288452060.07999998</v>
      </c>
      <c r="F16" s="44">
        <v>276598707.86000001</v>
      </c>
      <c r="G16" s="45">
        <f>+D16+E16-F16</f>
        <v>61928854.829999983</v>
      </c>
      <c r="H16" s="45">
        <f>+G16-D16</f>
        <v>11853352.219999984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f>+[1]ESF!E17</f>
        <v>622345.97</v>
      </c>
      <c r="E17" s="44">
        <v>5073560.55</v>
      </c>
      <c r="F17" s="44">
        <v>5620535.6600000001</v>
      </c>
      <c r="G17" s="45">
        <f t="shared" ref="G17:G22" si="1">+D17+E17-F17</f>
        <v>75370.859999999404</v>
      </c>
      <c r="H17" s="45">
        <f t="shared" ref="H17:H21" si="2">+G17-D17</f>
        <v>-546975.11000000057</v>
      </c>
      <c r="I17" s="42"/>
      <c r="J17" s="5"/>
      <c r="K17" s="38" t="str">
        <f>IF(G17=[1]ESF!D17," ","Error")</f>
        <v>Error</v>
      </c>
    </row>
    <row r="18" spans="1:14" s="6" customFormat="1" ht="19.5" customHeight="1" x14ac:dyDescent="0.2">
      <c r="A18" s="39"/>
      <c r="B18" s="43" t="s">
        <v>17</v>
      </c>
      <c r="C18" s="43"/>
      <c r="D18" s="44">
        <f>+[1]ESF!E18</f>
        <v>54750.51</v>
      </c>
      <c r="E18" s="44">
        <v>2329947.12</v>
      </c>
      <c r="F18" s="44">
        <v>2334697.11</v>
      </c>
      <c r="G18" s="45">
        <f t="shared" si="1"/>
        <v>50000.520000000019</v>
      </c>
      <c r="H18" s="45">
        <f t="shared" si="2"/>
        <v>-4749.9899999999834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f>+[1]ESF!E19</f>
        <v>0</v>
      </c>
      <c r="E19" s="44">
        <v>25944.25</v>
      </c>
      <c r="F19" s="44">
        <v>25944.25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231458492.33000001</v>
      </c>
      <c r="E24" s="36">
        <f>SUM(E26:E34)</f>
        <v>25341965.93</v>
      </c>
      <c r="F24" s="36">
        <f>SUM(F26:F34)</f>
        <v>6845575.9300000006</v>
      </c>
      <c r="G24" s="36">
        <f>+D24+E24-F24</f>
        <v>249954882.33000001</v>
      </c>
      <c r="H24" s="36">
        <f>+G24-D24</f>
        <v>18496390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4">
        <f>+[1]ESF!E31</f>
        <v>203911809.13</v>
      </c>
      <c r="E28" s="44">
        <v>8863234.7300000004</v>
      </c>
      <c r="F28" s="44">
        <v>235621.73</v>
      </c>
      <c r="G28" s="45">
        <f t="shared" si="3"/>
        <v>212539422.13</v>
      </c>
      <c r="H28" s="45">
        <f t="shared" si="4"/>
        <v>8627613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4">
        <f>+[1]ESF!E32</f>
        <v>77133351.469999999</v>
      </c>
      <c r="E29" s="44">
        <v>16478731.199999999</v>
      </c>
      <c r="F29" s="44">
        <v>197537.76</v>
      </c>
      <c r="G29" s="45">
        <f t="shared" si="3"/>
        <v>93414544.909999996</v>
      </c>
      <c r="H29" s="45">
        <f t="shared" si="4"/>
        <v>16281193.439999998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/>
      <c r="G30" s="45">
        <f t="shared" si="3"/>
        <v>0</v>
      </c>
      <c r="H30" s="45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4">
        <f>+[1]ESF!E34</f>
        <v>-49586668.270000003</v>
      </c>
      <c r="E31" s="44">
        <v>0</v>
      </c>
      <c r="F31" s="44">
        <v>6412416.4400000004</v>
      </c>
      <c r="G31" s="45">
        <f t="shared" si="3"/>
        <v>-55999084.710000001</v>
      </c>
      <c r="H31" s="45">
        <f t="shared" si="4"/>
        <v>-6412416.4399999976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 t="s">
        <v>35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 t="s">
        <v>37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2017-07-24T01:38:14Z</dcterms:created>
  <dcterms:modified xsi:type="dcterms:W3CDTF">2017-07-24T01:38:40Z</dcterms:modified>
</cp:coreProperties>
</file>